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Usability scores" sheetId="1" r:id="rId4"/>
    <sheet name="Usability guidelines" sheetId="2" r:id="rId5"/>
    <sheet name="Rating ranges" sheetId="3" r:id="rId6"/>
  </sheets>
</workbook>
</file>

<file path=xl/comments1.xml><?xml version="1.0" encoding="utf-8"?>
<comments xmlns="http://schemas.openxmlformats.org/spreadsheetml/2006/main">
  <authors>
    <author>turnen</author>
  </authors>
  <commentList>
    <comment ref="B9" authorId="0">
      <text>
        <r>
          <rPr>
            <sz val="11"/>
            <color indexed="8"/>
            <rFont val="Helvetica"/>
          </rPr>
          <t>turnen:
Features and functionality meet common user goals and objectives (Very high importance)
Key and common user goals and objectives (e.g. carry out some transaction, find some information, carry out some research etc…) should have been identified and addressed. Ideally the site or application should allow users to meet all of their key goals and objectives.</t>
        </r>
      </text>
    </comment>
    <comment ref="B11" authorId="0">
      <text>
        <r>
          <rPr>
            <sz val="11"/>
            <color indexed="8"/>
            <rFont val="Helvetica"/>
          </rPr>
          <t xml:space="preserve">turnen:
Features and functionality support users desired workflows (Very high importance)
The site or application should support or at least be compatible with the way that users wish to work. For example, users might want to be able to carry out bulk transactions or be able to save and return to their work. </t>
        </r>
      </text>
    </comment>
    <comment ref="B13" authorId="0">
      <text>
        <r>
          <rPr>
            <sz val="11"/>
            <color indexed="8"/>
            <rFont val="Helvetica"/>
          </rPr>
          <t>turnen:
Frequently-used tasks are readily available (e.g. easily accessible from the homepage) and well supported (High importance)
For example short cuts and a login to retrieve details might be provided to speed up the completion of frequently carried out tasks.</t>
        </r>
      </text>
    </comment>
    <comment ref="B15" authorId="0">
      <text>
        <r>
          <rPr>
            <sz val="11"/>
            <color indexed="8"/>
            <rFont val="Helvetica"/>
          </rPr>
          <t>turnen:
Users are adequately supported according to their level of expertise (Medium importance)
For example, novice users are given help and instructions and features are progressively disclosed (e.g. advanced features not being shown by default).</t>
        </r>
      </text>
    </comment>
    <comment ref="B17" authorId="0">
      <text>
        <r>
          <rPr>
            <sz val="11"/>
            <color indexed="8"/>
            <rFont val="Helvetica"/>
          </rPr>
          <t>turnen:
Calls to action (e.g. register, add to basket, submit) are clear, well labelled and appear clickable (Medium importance)
Possible actions should always be clear and the primary call to action (i.e. the most common or desirable user action) should stand out on the page or screen.</t>
        </r>
      </text>
    </comment>
    <comment ref="B21" authorId="0">
      <text>
        <r>
          <rPr>
            <sz val="11"/>
            <color indexed="8"/>
            <rFont val="Helvetica"/>
          </rPr>
          <t>turnen:
The Homepage / starting page provides a clear snapshot and overview of the content, features and functionality available (Low importance)
For example, an introduction and overview of the site is provided together with section snapshots and example content.</t>
        </r>
      </text>
    </comment>
    <comment ref="B23" authorId="0">
      <text>
        <r>
          <rPr>
            <sz val="11"/>
            <color indexed="8"/>
            <rFont val="Helvetica"/>
          </rPr>
          <t>turnen:
The homepage / starting page is effective in orienting and directing users to their desired information and tasks (High importance)
Users should be able to work out where they need to go to complete a given task (e.g. carry out some research, complete a transaction).</t>
        </r>
      </text>
    </comment>
    <comment ref="B25" authorId="0">
      <text>
        <r>
          <rPr>
            <sz val="11"/>
            <color indexed="8"/>
            <rFont val="Helvetica"/>
          </rPr>
          <t xml:space="preserve">turnen:
The homepage / starting page layout is clear and uncluttered with sufficient 'white space' (Medium importance)
Users should be able to quickly scan the homepage and make sense of both the content available and of how the site is structured.
</t>
        </r>
      </text>
    </comment>
    <comment ref="B29" authorId="0">
      <text>
        <r>
          <rPr>
            <sz val="11"/>
            <color indexed="8"/>
            <rFont val="Helvetica"/>
          </rPr>
          <t>turnen:
Users can easily access the site or application (Low importance)
For example, the URL is predictable and is returned by search engines. If a user attempts to find the site via a search engine, it should ideally be returned on the first page of search results for likely queries.</t>
        </r>
      </text>
    </comment>
    <comment ref="B31" authorId="0">
      <text>
        <r>
          <rPr>
            <sz val="11"/>
            <color indexed="8"/>
            <rFont val="Helvetica"/>
          </rPr>
          <t>turnen:
The navigational scheme is easy to find, intuitive and consistent (High importance)
Users should be able to very easily locate and use the navigational scheme (e.g. left hand menu, top menu, tabbed menu), and it should not be significantly different across the site or application (unless a decision has been made to specifically differentiate a given section or area).</t>
        </r>
      </text>
    </comment>
    <comment ref="B33" authorId="0">
      <text>
        <r>
          <rPr>
            <sz val="11"/>
            <color indexed="8"/>
            <rFont val="Helvetica"/>
          </rPr>
          <t>turnen:
The navigation has sufficient flexibility to allow users to navigate by their desired means (Medium importance)
For example a user might want to be able to search for an item or browse by size, name or type. Although not all user preferences can or indeed should be addressed, the most useful and common navigational means should be supported.</t>
        </r>
      </text>
    </comment>
    <comment ref="B35" authorId="0">
      <text>
        <r>
          <rPr>
            <sz val="11"/>
            <color indexed="8"/>
            <rFont val="Helvetica"/>
          </rPr>
          <t>turnen:
The site or application structure is clear, easily understood and addresses common user goals (Very high importance)
For example, gathering information, submitting data, carrying out research. Users should be able to work out where they need to go to carry out common user goals and be able to quickly gain an understanding of how the site or application is structured.</t>
        </r>
      </text>
    </comment>
    <comment ref="B37" authorId="0">
      <text>
        <r>
          <rPr>
            <sz val="11"/>
            <color indexed="8"/>
            <rFont val="Helvetica"/>
          </rPr>
          <t>turnen:
Links are clear, descriptive and well labelled (Medium importance)
Links should be clearly 'clickable' (e.g. underlined or colourised) and it should be clear to users where any given link goes to. Non-descriptive links such as 'click here' should be avoided and any links going to an external website or opening a new window should be identified as such.</t>
        </r>
      </text>
    </comment>
    <comment ref="B39" authorId="0">
      <text>
        <r>
          <rPr>
            <sz val="11"/>
            <color indexed="8"/>
            <rFont val="Helvetica"/>
          </rPr>
          <t xml:space="preserve">turnen:
Browser standard functions (e.g. 'back', 'forward', 'bookmark') are supported (High importance)
Users should be able to bookmark a page (or be presented with a URL to use) and go back and forth without breaking the site or losing any information they have entered.  </t>
        </r>
      </text>
    </comment>
    <comment ref="B41" authorId="0">
      <text>
        <r>
          <rPr>
            <sz val="11"/>
            <color indexed="8"/>
            <rFont val="Helvetica"/>
          </rPr>
          <t xml:space="preserve">turnen:
The current location is clearly indicated (e.g. breadcrumb, highlighted menu item) (Low importance)
Users should always know where they are in the site or application.
</t>
        </r>
      </text>
    </comment>
    <comment ref="B43" authorId="0">
      <text>
        <r>
          <rPr>
            <sz val="11"/>
            <color indexed="8"/>
            <rFont val="Helvetica"/>
          </rPr>
          <t xml:space="preserve">turnen:
Users can easily get back to the homepage or a relevant start point (Low importance)
For example, a homepage link might be part of the breadcrumb or a home link might be available as part of the header.
</t>
        </r>
      </text>
    </comment>
    <comment ref="B45" authorId="0">
      <text>
        <r>
          <rPr>
            <sz val="11"/>
            <color indexed="8"/>
            <rFont val="Helvetica"/>
          </rPr>
          <t xml:space="preserve">turnen:
A clear and well structure site map or index is provided (where necessary) (Low importance)
The sitemap might be part of the header or footer and should ideally be available from every page on the site.
</t>
        </r>
      </text>
    </comment>
    <comment ref="B49" authorId="0">
      <text>
        <r>
          <rPr>
            <sz val="11"/>
            <color indexed="8"/>
            <rFont val="Helvetica"/>
          </rPr>
          <t>turnen:
A consistent, easy to find and easy to use search function is available throughout (High importance)
The search function (where required) should be directly available from most pages on the site or application and should be consistently positioned (e.g. top left, top right or top centre).</t>
        </r>
      </text>
    </comment>
    <comment ref="B51" authorId="0">
      <text>
        <r>
          <rPr>
            <sz val="11"/>
            <color indexed="8"/>
            <rFont val="Helvetica"/>
          </rPr>
          <t>turnen:
The search interface is appropriate to meet user goals (High importance)
For example users are able to filter search results, an advanced search is available (if necessary) and common search conventions such as quotation marks (") and natural language searches are handled.</t>
        </r>
      </text>
    </comment>
    <comment ref="B53" authorId="0">
      <text>
        <r>
          <rPr>
            <sz val="11"/>
            <color indexed="8"/>
            <rFont val="Helvetica"/>
          </rPr>
          <t>turnen:
The search facility deals well with common searches, misspellings and abbreviations (Low importance)
Ideally synonyms (e.g. 'coat' should also match 'jacket') should mean that logical and appropriate search results are returned for common user queries. Popular search results (e.g. top matches) should also be identified for common queries.</t>
        </r>
      </text>
    </comment>
    <comment ref="B55" authorId="0">
      <text>
        <r>
          <rPr>
            <sz val="11"/>
            <color indexed="8"/>
            <rFont val="Helvetica"/>
          </rPr>
          <t>turnen:
Search results are relevant, comprehensive, precise, and well displayed (High importance)
It should be easy for users to see what has been returned, to work out why something has been returned and to determine how many results there are.</t>
        </r>
      </text>
    </comment>
    <comment ref="B59" authorId="0">
      <text>
        <r>
          <rPr>
            <sz val="11"/>
            <color indexed="8"/>
            <rFont val="Helvetica"/>
          </rPr>
          <t>turnen:
Prompt and  appropriate feedback is given (High importance)
For example, a confirmation message is shown following a successful transaction, input errors are promptly highlighted and it's made clear to users when a page has been updated.</t>
        </r>
      </text>
    </comment>
    <comment ref="B61" authorId="0">
      <text>
        <r>
          <rPr>
            <sz val="11"/>
            <color indexed="8"/>
            <rFont val="Helvetica"/>
          </rPr>
          <t>turnen:
Users can easily undo, go back and change, or cancel actions (Medium importance)
If an action can not be undo then users should at least be given the chance to confirm an action before committing (e.g. before placing an order). For example, users can return to a step and change their options or dynamically change a value without having to start again. Where an action can't be undone (e.g. a deletion), this should be made clear to users.</t>
        </r>
      </text>
    </comment>
    <comment ref="B63" authorId="0">
      <text>
        <r>
          <rPr>
            <sz val="11"/>
            <color indexed="8"/>
            <rFont val="Helvetica"/>
          </rPr>
          <t>turnen:
Users can easily give feedback (Very low importance)
For example, via email or an online feedback / contact us form. There should be an indication of how long users can expect to wait for a response if a query has been made.</t>
        </r>
      </text>
    </comment>
    <comment ref="B67" authorId="0">
      <text>
        <r>
          <rPr>
            <sz val="11"/>
            <color indexed="8"/>
            <rFont val="Helvetica"/>
          </rPr>
          <t>turnen:
Complex forms and processes are broken up into readily understood steps and sections (Medium importance)
For example, a checkout process might be broken up in to 'address', 'delivery options', 'payment' and 'confirmation'. Where a process is used a progress indicator is present with clear numbers or named stages.</t>
        </r>
      </text>
    </comment>
    <comment ref="B69" authorId="0">
      <text>
        <r>
          <rPr>
            <sz val="11"/>
            <color indexed="8"/>
            <rFont val="Helvetica"/>
          </rPr>
          <t>turnen:
A minimal amount of information is requested and where necessary justification is given for asking for information (Medium importance)
For example a site might outline that a telephone number is required in case there is an issue with a transaction. Users shouldn't be asked for extraneous information and where possible information should be auto populated (e.g. postcode lookup, code lookup) to keep input to a minimum.</t>
        </r>
      </text>
    </comment>
    <comment ref="B71" authorId="0">
      <text>
        <r>
          <rPr>
            <sz val="11"/>
            <color indexed="8"/>
            <rFont val="Helvetica"/>
          </rPr>
          <t>turnen:
Required and optional form fields are clearly indicated (e.g. using text or '*') (Low importance)
Where most fields are required the optional fields should be identified and when most fields are optional the required fields should be identified.</t>
        </r>
      </text>
    </comment>
    <comment ref="B73" authorId="0">
      <text>
        <r>
          <rPr>
            <sz val="11"/>
            <color indexed="8"/>
            <rFont val="Helvetica"/>
          </rPr>
          <t>turnen:
Appropriate input fields are used and required formats are indicated (Medium importance)
Appropriate input fields might include calendar for date selection, drop downs for selection and radio button for small selections. Text might be used to indicate the required format or an example might be provided. Field lengths should correspond to the expected input so for example an email input field should be long, where as an initials input field should be very short.</t>
        </r>
      </text>
    </comment>
    <comment ref="B75" authorId="0">
      <text>
        <r>
          <rPr>
            <sz val="11"/>
            <color indexed="8"/>
            <rFont val="Helvetica"/>
          </rPr>
          <t>turnen:
Help and instructions (e.g. examples, information required) are provided where necessary (Medium importance)
Where input is non trivial or is likely to require some explanation this should be provided. Where a-lot of explanation is necessary a link to a page outlining what is required should be provided.</t>
        </r>
      </text>
    </comment>
    <comment ref="B79" authorId="0">
      <text>
        <r>
          <rPr>
            <sz val="11"/>
            <color indexed="8"/>
            <rFont val="Helvetica"/>
          </rPr>
          <t>turnen:
Errors are clear, easily identified and appear in appropriate locations (High importance)
Errors should be immediately apparent to users and ideally be located close to the offending input or function (e.g. adjacent to an input entry field). Inputs causing an error should be highlighted, together with an explanation for the error.</t>
        </r>
      </text>
    </comment>
    <comment ref="B81" authorId="0">
      <text>
        <r>
          <rPr>
            <sz val="11"/>
            <color indexed="8"/>
            <rFont val="Helvetica"/>
          </rPr>
          <t>turnen:
Error messages are concise, written in easy to understand language and describe what's occurred and what action is necessary (Medium importance)
Errors should avoid using very technical terms or jargon and should be written from the user's perspective.</t>
        </r>
      </text>
    </comment>
    <comment ref="B83" authorId="0">
      <text>
        <r>
          <rPr>
            <sz val="11"/>
            <color indexed="8"/>
            <rFont val="Helvetica"/>
          </rPr>
          <t xml:space="preserve">turnen:
Common user errors have been taken into consideration and where possible prevented (Medium importance)
Common user errors might be missing fields, invalid formats and invalid selections. For example, fields might limit input to particular a format (e.g. numbers only) or only become available once certain criteria have been met. JavaScript might also be utilised to provide immediate feedback for common formatting errors or errors caused by missing fields.
</t>
        </r>
      </text>
    </comment>
    <comment ref="B85" authorId="0">
      <text>
        <r>
          <rPr>
            <sz val="11"/>
            <color indexed="8"/>
            <rFont val="Helvetica"/>
          </rPr>
          <t>turnen:
Users are able to easily recover (i.e. not have to start again) from errors (Medium importance)
For example, users might be able to re-edit and resubmit a form or enter a different value.</t>
        </r>
      </text>
    </comment>
    <comment ref="B89" authorId="0">
      <text>
        <r>
          <rPr>
            <sz val="11"/>
            <color indexed="8"/>
            <rFont val="Helvetica"/>
          </rPr>
          <t>turnen:
Content available (e.g. text, images, video, audio) is appropriate and sufficiently relevant, and detailed to meet user goals (Very high importance)
Content should also be appropriately formatted, so for example videos and audio should be directly playable (i.e. shouldn't need to be downloaded to be played) and images should be of a sufficient quality.</t>
        </r>
      </text>
    </comment>
    <comment ref="B91" authorId="0">
      <text>
        <r>
          <rPr>
            <sz val="11"/>
            <color indexed="8"/>
            <rFont val="Helvetica"/>
          </rPr>
          <t>turnen:
Links to other useful and relevant content (e.g. related pages, external websites or documents) are available and shown in context (Low importance)
For example there might be links from an article to related articles, related content or related external websites.</t>
        </r>
      </text>
    </comment>
    <comment ref="B93" authorId="0">
      <text>
        <r>
          <rPr>
            <sz val="11"/>
            <color indexed="8"/>
            <rFont val="Helvetica"/>
          </rPr>
          <t xml:space="preserve">turnen:
Language, terminology and tone used is appropriate and readily understood by the target audience (High importance)
Jargon should be kept to a minimum and plain language should be used where ever possible.
</t>
        </r>
      </text>
    </comment>
    <comment ref="B95" authorId="0">
      <text>
        <r>
          <rPr>
            <sz val="11"/>
            <color indexed="8"/>
            <rFont val="Helvetica"/>
          </rPr>
          <t>turnen:
Terms, language and tone used are consistent (e.g. the same term is used throughout) (Medium importance)
Capitalisation (e.g. 'Main title'; 'Main Title'; 'MAIN TITLE') and grammar should be consistent, together with the use of formal or informal terms (e.g. could not vs couldn't; what's vs what is etc...).</t>
        </r>
      </text>
    </comment>
    <comment ref="B97" authorId="0">
      <text>
        <r>
          <rPr>
            <sz val="11"/>
            <color indexed="8"/>
            <rFont val="Helvetica"/>
          </rPr>
          <t>turnen:
Text and content is legible and scanable, with good typography and visual contrast (Medium importance)
Users should be able to quickly scan headers and body text, in order to get an overview of what's available.</t>
        </r>
      </text>
    </comment>
    <comment ref="B101" authorId="0">
      <text>
        <r>
          <rPr>
            <sz val="11"/>
            <color indexed="8"/>
            <rFont val="Helvetica"/>
          </rPr>
          <t xml:space="preserve">turnen:
Online help is provided and is suitable for the user base (High importance)
Help should be written in easy to understand language and only uses recognised terms. Users should be able to easily find and access help and where appropriate contextual help should be available, such as help for a specific page, feature or process.
</t>
        </r>
      </text>
    </comment>
    <comment ref="B103" authorId="0">
      <text>
        <r>
          <rPr>
            <sz val="11"/>
            <color indexed="8"/>
            <rFont val="Helvetica"/>
          </rPr>
          <t xml:space="preserve">turnen:
Online help is concise, easy to read and written in easy to understand language (Medium importance)
Help should cover the essentials without providing excessive detail and shouldn't use jargon or technical terminology that isn't likely to be understood by users.
</t>
        </r>
      </text>
    </comment>
    <comment ref="B105" authorId="0">
      <text>
        <r>
          <rPr>
            <sz val="11"/>
            <color indexed="8"/>
            <rFont val="Helvetica"/>
          </rPr>
          <t>turnen:
Accessing online help does not impede users (Medium importance)
Users should be able to resume work where they left off after accessing help. Ideally help should be available directly on a page or using a new window. If help is provided in the form of a document, it should be formatted for the  web (e.g. PDF, rather than a Word document).</t>
        </r>
      </text>
    </comment>
    <comment ref="B107" authorId="0">
      <text>
        <r>
          <rPr>
            <sz val="11"/>
            <color indexed="8"/>
            <rFont val="Helvetica"/>
          </rPr>
          <t>turnen:
Users can easily get further help (e.g. telephone or email address) (Low importance)
If a telephone help number is provided the hours of operation should be shown. If an email address or online form is provided, an indication should be given of how long a response is likely to take (e.g. within the next 24 hrs).</t>
        </r>
      </text>
    </comment>
    <comment ref="B111" authorId="0">
      <text>
        <r>
          <rPr>
            <sz val="11"/>
            <color indexed="8"/>
            <rFont val="Helvetica"/>
          </rPr>
          <t>turnen:
Site or application performance doesn't inhibit the user experience (e.g. slow page downloads, long delays) (High importance)
Web page downloads shouldn't take longer than 5 seconds and on page interactions (e.g. using an application or AJAX functionality) shouldn't take any longer than 1 second to respond. Interactions taking longer than 1 second to respond should provide suitable feedback to show that something is taking place (e.g. an hour glass or swirling graphic).</t>
        </r>
      </text>
    </comment>
    <comment ref="B113" authorId="0">
      <text>
        <r>
          <rPr>
            <sz val="11"/>
            <color indexed="8"/>
            <rFont val="Helvetica"/>
          </rPr>
          <t>turnen:
Errors and reliability issues don't inhibit the user experience (High importance)
Sites and applications should be free of bugs and shouldn't have any broken links.</t>
        </r>
      </text>
    </comment>
    <comment ref="B115" authorId="0">
      <text>
        <r>
          <rPr>
            <sz val="11"/>
            <color indexed="8"/>
            <rFont val="Helvetica"/>
          </rPr>
          <t>turnen:
Possible user configurations (e.g. browsers, resolutions, computer specs) are supported (Medium importance)
Websites should be usable at a 800x600 screen resolution and should work with the most common browsers (IE, Firefox, Opera, Chrome etc…). Applications should be usable with common computer specifications (operation system, memory, available disk space) and screen resolutions (e.g. 800x600, 1025x768).</t>
        </r>
      </text>
    </comment>
  </commentList>
</comments>
</file>

<file path=xl/sharedStrings.xml><?xml version="1.0" encoding="utf-8"?>
<sst xmlns="http://schemas.openxmlformats.org/spreadsheetml/2006/main" uniqueCount="184">
  <si>
    <t>Usability review</t>
  </si>
  <si>
    <t>Enter score</t>
  </si>
  <si>
    <t>Very poor</t>
  </si>
  <si>
    <r>
      <rPr>
        <b val="1"/>
        <u val="single"/>
        <sz val="16"/>
        <color indexed="14"/>
        <rFont val="Arial"/>
      </rPr>
      <t>1177.se</t>
    </r>
  </si>
  <si>
    <t>Score</t>
  </si>
  <si>
    <t>Comments</t>
  </si>
  <si>
    <t>Poor</t>
  </si>
  <si>
    <t>Moderate</t>
  </si>
  <si>
    <t>Hover over a guideline for more information, examples of good practice and importance to the overall user experience.</t>
  </si>
  <si>
    <t>N/A = not applicable or can't be assessed</t>
  </si>
  <si>
    <t>Optional - Provide a short rational for the score, such as a description of the issues found; examples of good practice and the likely impact for users.</t>
  </si>
  <si>
    <t>Good</t>
  </si>
  <si>
    <t>Excellent</t>
  </si>
  <si>
    <t>Features &amp; functionality</t>
  </si>
  <si>
    <t>Weighting 
(out of 5)</t>
  </si>
  <si>
    <t>Weighting ratio</t>
  </si>
  <si>
    <t>Rating
(0 - 5)</t>
  </si>
  <si>
    <t>Out of</t>
  </si>
  <si>
    <t>N/A</t>
  </si>
  <si>
    <t>Features and functionality meet common user goals and objectives.</t>
  </si>
  <si>
    <t>Eftersom det finns stor rubrik som leder till den tjänst Helena efterfrågar ger jag denna poäng.</t>
  </si>
  <si>
    <t>Features and functionality support users desired workflows.</t>
  </si>
  <si>
    <t>Då både informationsbank och e-tjänser finns och funkar på både desktop och mobila enheter.</t>
  </si>
  <si>
    <t>Frequently-used tasks are readily available (e.g. easily accessible from the homepage) and well supported (e.g. short cuts are available).</t>
  </si>
  <si>
    <t>Genvägar till nästan alla delar av sidan finns direkt på startsidan stort och öppet så som login och menyer.</t>
  </si>
  <si>
    <t>Users are adequately supported according to their level of expertise (e.g. short cuts for expert users, help and instructions for novice users).</t>
  </si>
  <si>
    <t>Det finns tillgång till språkval i toppen på sidan hela tiden, men även talande webb för blinda. Så det finns förutsättningar för alla.</t>
  </si>
  <si>
    <t>Call to actions (e.g. register, add to basket, submit) are clear, well labelled and appear clickable.</t>
  </si>
  <si>
    <t>Enkelt att hitta inloggningar och knapparna är stora och tydliga.</t>
  </si>
  <si>
    <t>Homepage / starting page</t>
  </si>
  <si>
    <t>The Homepage / starting page provides a clear snapshot and overview of the content, features and functionality available.</t>
  </si>
  <si>
    <t>Stora och enkla genvägar direkt till de mest använda funktionerna på sidan är det första man ser på startsidan.</t>
  </si>
  <si>
    <t>The home page / starting page is effective in orienting and directing users to their desired information and tasks.</t>
  </si>
  <si>
    <t>Dropdown menyer med enkla grupperingar som leder direkt dit man vill men mycket undersidor.</t>
  </si>
  <si>
    <t>The homepage / starting page layout is clear and uncluttered with sufficient 'white space'.</t>
  </si>
  <si>
    <t>Med en content container på ca 2000px är det gott om utrymme och allt är byggt stort för att även besökare med nedsatt syn ska lätt kunna läsa och navigera.</t>
  </si>
  <si>
    <t>Navigation</t>
  </si>
  <si>
    <t>Users can easily access the site or application (e.g. the URL is predictable and is returned by search engines).</t>
  </si>
  <si>
    <t>Deras SEO är en av de bästa jag sett, vid en google sökning på en sjukdom och vårdguiden får man upp mycket relevant information och länkar.</t>
  </si>
  <si>
    <t>The navigational scheme (e.g. menu) is easy to find, intuitive and consistent.</t>
  </si>
  <si>
    <t>Med en meny bestående av 3 grundgrupper gör att det blir lätt att komma igång och sedan hitta den undergrupp man söker.</t>
  </si>
  <si>
    <t xml:space="preserve">The navigation has sufficient flexibility to allow users to navigate by their desired means (e.g. searching, browse by type, browse by name, most recent etc…). </t>
  </si>
  <si>
    <t>Allt i menyerna är indelade i kroppsdelar eller sjukdomar, så det är enkelt att hitta till informationen om den delen man har problem med.</t>
  </si>
  <si>
    <t>The site or application structure is clear, easily understood and addresses common user goals.</t>
  </si>
  <si>
    <t>Enkel struktur och överskådligt.</t>
  </si>
  <si>
    <t>Links are clear, descriptive and and well labelled.</t>
  </si>
  <si>
    <t>Länkar har text som gör att man förstår att man kan klicka, en hover effekt och underline vid hover gör det enkelt att förstå att det är en länk.</t>
  </si>
  <si>
    <t>Browser standard functions (e.g. 'back', 'forward', 'bookmark') are supported.</t>
  </si>
  <si>
    <t>Alla vanliga funktioner funkar.</t>
  </si>
  <si>
    <t>The current location is clearly indicated (e.g. breadcrumb, highlighted menu item).</t>
  </si>
  <si>
    <t>Tydliga rubriker på undersidor visar var på sidan man just nu befinner sig.</t>
  </si>
  <si>
    <t>Users can easily get back to the homepage or a relevant start point.</t>
  </si>
  <si>
    <t>Men hjälp av logotypen kan man komma tillbaka till startsidan, och på mobilenheter finns en länk till startsidan i fostren så man slipper scrolla upp hela vägen.</t>
  </si>
  <si>
    <t>A clear and well structure site map or index is provided (where necessary).</t>
  </si>
  <si>
    <t>Ganska dålig footer på desktop sidan, den kunde var lite mer lik den responsiva varianten som innehåller mer länkar och mytting info.</t>
  </si>
  <si>
    <t>Search</t>
  </si>
  <si>
    <t>A consitent, easy to find and easy to use search function is available throughout (where desirable).</t>
  </si>
  <si>
    <t>En extremt bra sökfunktion. Den syns klart och tydligt och är enkål att använda.</t>
  </si>
  <si>
    <t>The search interface is appropriate to meet user goals (e.g. multi-parameter, prioritised results, filtering search results).</t>
  </si>
  <si>
    <t>Eftersom sökfunktionen är välbyggd behövs inte möjligheten till mer avancerad sökning.</t>
  </si>
  <si>
    <t>The search facility deals well with common searchs (e.g. showing most popular results), misspellings and abbreviations.</t>
  </si>
  <si>
    <t>Då sidan ger förslag på det du sökt på, både artiklar, mottagningar och frågor och svar så är det enkelt att hitta det du letar efter.</t>
  </si>
  <si>
    <t>Search results are relevant, comprehensive, precise, and well displayed.</t>
  </si>
  <si>
    <t>Snygga listor presenterar alla sökresultat och dessa är även indelade i flikar beroende på typ av sökresultat. ( Artikel, mottagning, frågor )</t>
  </si>
  <si>
    <t>Control &amp; feedback</t>
  </si>
  <si>
    <t>Prompt and appropriate feedback is given (e.g. following a successful or unsuccessful action).</t>
  </si>
  <si>
    <t>Den enda riktiga funktionen som använder feedback är kopplat till bank-id så inte kopplat till sidan.</t>
  </si>
  <si>
    <t>Users can easily undo, go back and change or cancel actions; or are at least given the chance to confirm an action before commiting (e.g. before placing an order).</t>
  </si>
  <si>
    <t>Då jag inte har några recept eller lärkurtider inbokade jag kan inte använda e-tjänsterna och testa detta.</t>
  </si>
  <si>
    <t>Users can easily give feedback (e.g. via email or an online feedback / contact us form).</t>
  </si>
  <si>
    <t>Lite krångligt att hitta och förstå var jag kan ställa en fråga, eller ge feedback om hemsidan. Det finns flikar för detta under kontakt sidan men krångligt att förstå. som bara finns i footern.</t>
  </si>
  <si>
    <t>Forms</t>
  </si>
  <si>
    <t>Complex forms and processes are broken up into readily understood steps and sections. Where a process is used a progress indicator is present with clear numbers or named stages.</t>
  </si>
  <si>
    <t>Finns inte mycket formulär på sidorna förutom under kontakt.</t>
  </si>
  <si>
    <t>A minimal amount of information is requested and where required justification is given for asking for information (e.g. date of birth, telephone number).</t>
  </si>
  <si>
    <t>Väldigt få parametrar behövs för att skicka mail via formulären.</t>
  </si>
  <si>
    <t>Required and optional form fields are clearly indicated.</t>
  </si>
  <si>
    <t>Saknas helt för email, och tydligen är det inte ett krav att skriva in. Så jag förstår inte hur dom ska kunna svara på min fråga?</t>
  </si>
  <si>
    <t>Appropriate input fields (e.g. calendar for date selection, drop down for selection) are used and required formats are indicated.</t>
  </si>
  <si>
    <t>Input fältet för texten i mailet är väldigt liten och det är stor chans till att det måste scrollar om man skriver ett länge meddelande,</t>
  </si>
  <si>
    <t>Help and instructions (e.g. examples, information required) are provided where necessary.</t>
  </si>
  <si>
    <t>Eftersom det är en enkel funktion utan val och andra saker så är det enkelt att använda och förstå utan hjälp.</t>
  </si>
  <si>
    <t>Errors</t>
  </si>
  <si>
    <t>Errors are clear, easily identifiable and appear in appropriate location (e.g. adjacent to data entry field, adjacent to form, etc.).</t>
  </si>
  <si>
    <t>Klar text med röd färg förklarar vad man gjort för fel.</t>
  </si>
  <si>
    <t>Error messages are concise, written in easy to understand language and describe what's occurred and what action is necessary.</t>
  </si>
  <si>
    <t>Enkelt att förstå, utan krångliga texter.</t>
  </si>
  <si>
    <t>Common user errors (e.g. missing fields, invalid formats, invalid selections) have been taken into consideration and where possible prevented.</t>
  </si>
  <si>
    <t xml:space="preserve">Varningar känns lite dumt placerade i kontaktfälten och får int enig med focus. </t>
  </si>
  <si>
    <t>Users are able to easily recover (i.e. not have to start again) from errors.</t>
  </si>
  <si>
    <t>Med tanke på att man kan skicka ett mail utan att ange en mail-adress så skulle jag säga att det är omöjligt att återhämta sig, utan man får börja om igen.</t>
  </si>
  <si>
    <t>Content &amp; text</t>
  </si>
  <si>
    <t>Content available (e.g. text, images, video) is appropriate and sufficiently relevant, and detailed to meet user goals.</t>
  </si>
  <si>
    <t>Bilder är tydliga och bra kvalitet, även rätt snabba att ladda in på sidan.</t>
  </si>
  <si>
    <t>Links to other useful and relevant content (e.g. related pages or external websites) are available and shown in context.</t>
  </si>
  <si>
    <t>Mycket länkar till relevanta artiklar och annat som beror det man läser om.</t>
  </si>
  <si>
    <t>Language, terminology and tone used is appropriate and readily understood by the target audience.</t>
  </si>
  <si>
    <t>Relevant text som är enkel att förstå annars bra förklarad.</t>
  </si>
  <si>
    <t>Terms, language and tone used are consitent (e.g. the same term is used throughout).</t>
  </si>
  <si>
    <t>Termer och språk håller samma genom hela sidan och är korrekt.</t>
  </si>
  <si>
    <t>Text and content is legible and scanable, with good typography and visual contrast.</t>
  </si>
  <si>
    <t>Färger och typsnitt och resten av typografin är klar med bra konstrast och är enhetlig.</t>
  </si>
  <si>
    <t>Help</t>
  </si>
  <si>
    <t>Online help is provided and is suitable for the user base (e.g. is written in easy to understand langugage and only uses recognised terms). Where appropriate contextual help is provided.</t>
  </si>
  <si>
    <t xml:space="preserve">Texter är enkla att förstå men </t>
  </si>
  <si>
    <t>Online help is concise, easy to read and written in easy to understand language.</t>
  </si>
  <si>
    <t>Dåligt med hjälp om man inte vet var man ska gå.</t>
  </si>
  <si>
    <t>Accessing online help does not impede users (i.e. they can can resume work where they left off after accessing help).</t>
  </si>
  <si>
    <t>För att få tex support för e-tjänster finns det på vissa undersidor en direkt länk vilket kan hjälpa användaren.</t>
  </si>
  <si>
    <t>Users can easily get further help (e.g. telephone or email address).</t>
  </si>
  <si>
    <t>Telefonnummer och andra kontaktmöjligheter finns tillgängligt där den burkar som i fötter osv.</t>
  </si>
  <si>
    <t>Performance</t>
  </si>
  <si>
    <t>Site or application performance doesn't inhibit the user experience (e.g. slow page downloads, long delays).</t>
  </si>
  <si>
    <t>Snabb sida, med mycket besökare och mycket information.</t>
  </si>
  <si>
    <t>Errors and reliabilty issues don't inhibit the user experience.</t>
  </si>
  <si>
    <t>Bankid inloggningen på en mobilenhet är trasig och funkar inte helt som den ska, det är även en vital del av deras e-tjänster.</t>
  </si>
  <si>
    <t>Possible user configurations (e.g. browsers, resolutions, computer specs) are supported.</t>
  </si>
  <si>
    <t>Bra responsive hemsida som funkar bra på alla enheter.</t>
  </si>
  <si>
    <t>Overall usability score (out of 100) *</t>
  </si>
  <si>
    <t>* Very poor (less than 29) - Users are likely to experience very significant difficulties using this site or system and might not be able to complete a significant number of important tasks.</t>
  </si>
  <si>
    <t>* Poor (between 29 and 49) - Users are likely to experience some difficulties using this site or system and might not be able to complete some important tasks.</t>
  </si>
  <si>
    <t>* Moderate (between 49 and 69) - Users should be able to use this site or system and complete most important tasks, however the user experience could be significantly improved.</t>
  </si>
  <si>
    <t>* Good (between 69 and 89) - Users should be able to use this site or system with relative ease and should be able to complete the vast majority of important tasks.</t>
  </si>
  <si>
    <t>* Excellent (more than 89) - This site or system provides an excellent user experience for users. Users should be able to complete all important tasks on the site or system.</t>
  </si>
  <si>
    <t>Usability guidelines</t>
  </si>
  <si>
    <t>Importance</t>
  </si>
  <si>
    <r>
      <rPr>
        <b val="1"/>
        <sz val="10"/>
        <color indexed="8"/>
        <rFont val="Arial"/>
      </rPr>
      <t>Features and functionality meet common user goals and objectives</t>
    </r>
    <r>
      <rPr>
        <sz val="10"/>
        <color indexed="8"/>
        <rFont val="Arial"/>
      </rPr>
      <t xml:space="preserve">
</t>
    </r>
    <r>
      <rPr>
        <sz val="10"/>
        <color indexed="8"/>
        <rFont val="Arial"/>
      </rPr>
      <t>Key and common user goals and objectives (e.g. carry out some transaction, find some information, carry out some research etc…) should have been identified and addressed. Ideally the site or application should allow users to meet all of their key goals and objectives.</t>
    </r>
  </si>
  <si>
    <t>Very high</t>
  </si>
  <si>
    <r>
      <rPr>
        <b val="1"/>
        <sz val="10"/>
        <color indexed="8"/>
        <rFont val="Arial"/>
      </rPr>
      <t>Features and functionality support users desired workflows</t>
    </r>
    <r>
      <rPr>
        <sz val="10"/>
        <color indexed="8"/>
        <rFont val="Arial"/>
      </rPr>
      <t xml:space="preserve">
</t>
    </r>
    <r>
      <rPr>
        <sz val="10"/>
        <color indexed="8"/>
        <rFont val="Arial"/>
      </rPr>
      <t xml:space="preserve">The site or application should support or at least be compatible with the way that users wish to work. For example, users might want to be able to carry out bulk transactions or be able to save and return to their work. </t>
    </r>
  </si>
  <si>
    <r>
      <rPr>
        <b val="1"/>
        <sz val="10"/>
        <color indexed="8"/>
        <rFont val="Arial"/>
      </rPr>
      <t>Frequently-used tasks are readily available (e.g. easily accessible from the homepage) and well supported</t>
    </r>
    <r>
      <rPr>
        <sz val="10"/>
        <color indexed="8"/>
        <rFont val="Arial"/>
      </rPr>
      <t xml:space="preserve">
</t>
    </r>
    <r>
      <rPr>
        <sz val="10"/>
        <color indexed="8"/>
        <rFont val="Arial"/>
      </rPr>
      <t>For example short cuts and a login to retrieve details might be provided to speed up the completion of frequently carried out tasks.</t>
    </r>
  </si>
  <si>
    <t>High</t>
  </si>
  <si>
    <r>
      <rPr>
        <b val="1"/>
        <sz val="10"/>
        <color indexed="8"/>
        <rFont val="Arial"/>
      </rPr>
      <t>Users are adequately supported according to their level of expertise</t>
    </r>
    <r>
      <rPr>
        <sz val="10"/>
        <color indexed="8"/>
        <rFont val="Arial"/>
      </rPr>
      <t xml:space="preserve">
</t>
    </r>
    <r>
      <rPr>
        <sz val="10"/>
        <color indexed="8"/>
        <rFont val="Arial"/>
      </rPr>
      <t>For example, novice users are given help and instructions and features are progressively disclosed (e.g. advanced features not being shown by default).</t>
    </r>
  </si>
  <si>
    <t>Medium</t>
  </si>
  <si>
    <r>
      <rPr>
        <b val="1"/>
        <sz val="10"/>
        <color indexed="8"/>
        <rFont val="Arial"/>
      </rPr>
      <t>Calls to action (e.g. register, add to basket, submit) are clear, well labelled and appear clickable</t>
    </r>
    <r>
      <rPr>
        <sz val="10"/>
        <color indexed="8"/>
        <rFont val="Arial"/>
      </rPr>
      <t xml:space="preserve">
</t>
    </r>
    <r>
      <rPr>
        <sz val="10"/>
        <color indexed="8"/>
        <rFont val="Arial"/>
      </rPr>
      <t>Possible actions should always be clear and the primary call to action (i.e. the most common or desirable user action) should stand out on the page or screen.</t>
    </r>
  </si>
  <si>
    <r>
      <rPr>
        <b val="1"/>
        <sz val="10"/>
        <color indexed="8"/>
        <rFont val="Arial"/>
      </rPr>
      <t>The Homepage / starting page provides a clear snapshot and overview of the content, features and functionality available</t>
    </r>
    <r>
      <rPr>
        <sz val="10"/>
        <color indexed="8"/>
        <rFont val="Arial"/>
      </rPr>
      <t xml:space="preserve">
</t>
    </r>
    <r>
      <rPr>
        <sz val="10"/>
        <color indexed="8"/>
        <rFont val="Arial"/>
      </rPr>
      <t>For example, an introduction and overview of the site is provided together with section snapshots and example content.</t>
    </r>
  </si>
  <si>
    <r>
      <rPr>
        <b val="1"/>
        <sz val="10"/>
        <color indexed="8"/>
        <rFont val="Arial"/>
      </rPr>
      <t>The homepage / starting page is effective in orienting and directing users to their desired information and tasks</t>
    </r>
    <r>
      <rPr>
        <sz val="10"/>
        <color indexed="8"/>
        <rFont val="Arial"/>
      </rPr>
      <t xml:space="preserve">
</t>
    </r>
    <r>
      <rPr>
        <sz val="10"/>
        <color indexed="8"/>
        <rFont val="Arial"/>
      </rPr>
      <t>Users should be able to work out where they need to go to complete a given task (e.g. carry out some research, complete a transaction).</t>
    </r>
  </si>
  <si>
    <r>
      <rPr>
        <b val="1"/>
        <sz val="10"/>
        <color indexed="8"/>
        <rFont val="Arial"/>
      </rPr>
      <t xml:space="preserve">The homepage / starting page layout is clear and uncluttered with sufficient 'white space'
</t>
    </r>
    <r>
      <rPr>
        <sz val="10"/>
        <color indexed="8"/>
        <rFont val="Arial"/>
      </rPr>
      <t>Users should be able to quickly scan the homepage and make sense of both the content available and of how the site is structured.</t>
    </r>
  </si>
  <si>
    <r>
      <rPr>
        <b val="1"/>
        <sz val="10"/>
        <color indexed="8"/>
        <rFont val="Arial"/>
      </rPr>
      <t>Users can easily access the site or application</t>
    </r>
    <r>
      <rPr>
        <sz val="10"/>
        <color indexed="8"/>
        <rFont val="Arial"/>
      </rPr>
      <t xml:space="preserve">
</t>
    </r>
    <r>
      <rPr>
        <sz val="10"/>
        <color indexed="8"/>
        <rFont val="Arial"/>
      </rPr>
      <t>For example, the URL is predictable and is returned by search engines. If a user attempts to find the site via a search engine, it should ideally be returned on the first page of search results for likely queries.</t>
    </r>
  </si>
  <si>
    <t>Low</t>
  </si>
  <si>
    <r>
      <rPr>
        <b val="1"/>
        <sz val="10"/>
        <color indexed="8"/>
        <rFont val="Arial"/>
      </rPr>
      <t>The navigational scheme is easy to find, intuitive and consistent</t>
    </r>
    <r>
      <rPr>
        <sz val="10"/>
        <color indexed="8"/>
        <rFont val="Arial"/>
      </rPr>
      <t xml:space="preserve">
</t>
    </r>
    <r>
      <rPr>
        <sz val="10"/>
        <color indexed="8"/>
        <rFont val="Arial"/>
      </rPr>
      <t>Users should be able to very easily locate and use the navigational scheme (e.g. left hand menu, top menu, tabbed menu), and it should not be significantly different across the site or application (unless a decision has been made to specifically differentiate a given section or area).</t>
    </r>
  </si>
  <si>
    <r>
      <rPr>
        <b val="1"/>
        <sz val="10"/>
        <color indexed="8"/>
        <rFont val="Arial"/>
      </rPr>
      <t>The navigation has sufficient flexibility to allow users to navigate by their desired means</t>
    </r>
    <r>
      <rPr>
        <sz val="10"/>
        <color indexed="8"/>
        <rFont val="Arial"/>
      </rPr>
      <t xml:space="preserve">
</t>
    </r>
    <r>
      <rPr>
        <sz val="10"/>
        <color indexed="8"/>
        <rFont val="Arial"/>
      </rPr>
      <t>For example a user might want to be able to search for an item or browse by size, name or type. Although not all user preferences can or indeed should be addressed, the most useful and common navigational means should be supported.</t>
    </r>
  </si>
  <si>
    <r>
      <rPr>
        <b val="1"/>
        <sz val="10"/>
        <color indexed="8"/>
        <rFont val="Arial"/>
      </rPr>
      <t>The site or application structure is clear, easily understood and addresses common user goals</t>
    </r>
    <r>
      <rPr>
        <sz val="10"/>
        <color indexed="8"/>
        <rFont val="Arial"/>
      </rPr>
      <t xml:space="preserve">
</t>
    </r>
    <r>
      <rPr>
        <sz val="10"/>
        <color indexed="8"/>
        <rFont val="Arial"/>
      </rPr>
      <t>For example, gathering information, submitting data, carrying out research. Users should be able to work out where they need to go to carry out common user goals and be able to quickly gain an understanding of how the site or application is structured.</t>
    </r>
  </si>
  <si>
    <r>
      <rPr>
        <b val="1"/>
        <sz val="10"/>
        <color indexed="8"/>
        <rFont val="Arial"/>
      </rPr>
      <t>Links are clear, descriptive and well labelled</t>
    </r>
    <r>
      <rPr>
        <sz val="10"/>
        <color indexed="8"/>
        <rFont val="Arial"/>
      </rPr>
      <t xml:space="preserve">
</t>
    </r>
    <r>
      <rPr>
        <sz val="10"/>
        <color indexed="8"/>
        <rFont val="Arial"/>
      </rPr>
      <t>Links should be clearly 'clickable' (e.g. underlined or colourised) and it should be clear to users where any given link goes to. Non-descriptive links such as 'click here' should be avoided and any links going to an external website or opening a new window should be identified as such.</t>
    </r>
  </si>
  <si>
    <r>
      <rPr>
        <b val="1"/>
        <sz val="10"/>
        <color indexed="8"/>
        <rFont val="Arial"/>
      </rPr>
      <t>Browser standard functions (e.g. 'back', 'forward', 'bookmark') are supported</t>
    </r>
    <r>
      <rPr>
        <sz val="10"/>
        <color indexed="8"/>
        <rFont val="Arial"/>
      </rPr>
      <t xml:space="preserve">
</t>
    </r>
    <r>
      <rPr>
        <sz val="10"/>
        <color indexed="8"/>
        <rFont val="Arial"/>
      </rPr>
      <t xml:space="preserve">Users should be able to bookmark a page (or be presented with a URL to use) and go back and forth without breaking the site or losing any information they have entered.  </t>
    </r>
  </si>
  <si>
    <r>
      <rPr>
        <b val="1"/>
        <sz val="10"/>
        <color indexed="8"/>
        <rFont val="Arial"/>
      </rPr>
      <t>The current location is clearly indicated (e.g. breadcrumb, highlighted menu item)</t>
    </r>
    <r>
      <rPr>
        <sz val="10"/>
        <color indexed="8"/>
        <rFont val="Arial"/>
      </rPr>
      <t xml:space="preserve">
</t>
    </r>
    <r>
      <rPr>
        <sz val="10"/>
        <color indexed="8"/>
        <rFont val="Arial"/>
      </rPr>
      <t>Users should always know where they are in the site or application.</t>
    </r>
  </si>
  <si>
    <r>
      <rPr>
        <b val="1"/>
        <sz val="10"/>
        <color indexed="8"/>
        <rFont val="Arial"/>
      </rPr>
      <t>Users can easily get back to the homepage or a relevant start point</t>
    </r>
    <r>
      <rPr>
        <sz val="10"/>
        <color indexed="8"/>
        <rFont val="Arial"/>
      </rPr>
      <t xml:space="preserve">
</t>
    </r>
    <r>
      <rPr>
        <sz val="10"/>
        <color indexed="8"/>
        <rFont val="Arial"/>
      </rPr>
      <t>For example, a homepage link might be part of the breadcrumb or a home link might be available as part of the header.</t>
    </r>
  </si>
  <si>
    <r>
      <rPr>
        <b val="1"/>
        <sz val="10"/>
        <color indexed="8"/>
        <rFont val="Arial"/>
      </rPr>
      <t>A clear and well structure site map or index is provided (where necessary)</t>
    </r>
    <r>
      <rPr>
        <sz val="10"/>
        <color indexed="8"/>
        <rFont val="Arial"/>
      </rPr>
      <t xml:space="preserve">
</t>
    </r>
    <r>
      <rPr>
        <sz val="10"/>
        <color indexed="8"/>
        <rFont val="Arial"/>
      </rPr>
      <t>The sitemap might be part of the header or footer and should ideally be available from every page on the site.</t>
    </r>
  </si>
  <si>
    <t>Very low</t>
  </si>
  <si>
    <r>
      <rPr>
        <b val="1"/>
        <sz val="10"/>
        <color indexed="8"/>
        <rFont val="Arial"/>
      </rPr>
      <t>A consistent, easy to find and easy to use search function is available throughout</t>
    </r>
    <r>
      <rPr>
        <sz val="10"/>
        <color indexed="8"/>
        <rFont val="Arial"/>
      </rPr>
      <t xml:space="preserve">
</t>
    </r>
    <r>
      <rPr>
        <sz val="10"/>
        <color indexed="8"/>
        <rFont val="Arial"/>
      </rPr>
      <t>The search function (where required) should be directly available from most pages on the site or application and should be consistently positioned (e.g. top left, top right or top centre).</t>
    </r>
  </si>
  <si>
    <r>
      <rPr>
        <b val="1"/>
        <sz val="10"/>
        <color indexed="8"/>
        <rFont val="Arial"/>
      </rPr>
      <t>The search interface is appropriate to meet user goals</t>
    </r>
    <r>
      <rPr>
        <sz val="10"/>
        <color indexed="8"/>
        <rFont val="Arial"/>
      </rPr>
      <t xml:space="preserve">
</t>
    </r>
    <r>
      <rPr>
        <sz val="10"/>
        <color indexed="8"/>
        <rFont val="Arial"/>
      </rPr>
      <t>For example users are able to filter search results, an advanced search is available (if necessary) and common search conventions such as quotation marks (") and natural language searches are handled.</t>
    </r>
  </si>
  <si>
    <r>
      <rPr>
        <b val="1"/>
        <sz val="10"/>
        <color indexed="8"/>
        <rFont val="Arial"/>
      </rPr>
      <t>The search facility deals well with common searches, misspellings and abbreviations</t>
    </r>
    <r>
      <rPr>
        <sz val="10"/>
        <color indexed="8"/>
        <rFont val="Arial"/>
      </rPr>
      <t xml:space="preserve">
</t>
    </r>
    <r>
      <rPr>
        <sz val="10"/>
        <color indexed="8"/>
        <rFont val="Arial"/>
      </rPr>
      <t>Ideally synonyms (e.g. 'coat' should also match 'jacket') should mean that logical and appropriate search results are returned for common user queries. Popular search results (e.g. top matches) should also be identified for common queries.</t>
    </r>
  </si>
  <si>
    <r>
      <rPr>
        <b val="1"/>
        <sz val="10"/>
        <color indexed="8"/>
        <rFont val="Arial"/>
      </rPr>
      <t>Search results are relevant, comprehensive, precise, and well displayed</t>
    </r>
    <r>
      <rPr>
        <sz val="10"/>
        <color indexed="8"/>
        <rFont val="Arial"/>
      </rPr>
      <t xml:space="preserve">
</t>
    </r>
    <r>
      <rPr>
        <sz val="10"/>
        <color indexed="8"/>
        <rFont val="Arial"/>
      </rPr>
      <t>It should be easy for users to see what has been returned, to work out why something has been returned and to determine how many results there are.</t>
    </r>
  </si>
  <si>
    <r>
      <rPr>
        <b val="1"/>
        <sz val="10"/>
        <color indexed="8"/>
        <rFont val="Arial"/>
      </rPr>
      <t>Prompt and  appropriate feedback is given</t>
    </r>
    <r>
      <rPr>
        <sz val="10"/>
        <color indexed="8"/>
        <rFont val="Arial"/>
      </rPr>
      <t xml:space="preserve">
</t>
    </r>
    <r>
      <rPr>
        <sz val="10"/>
        <color indexed="8"/>
        <rFont val="Arial"/>
      </rPr>
      <t>For example, a confirmation message is shown following a successful transaction, input errors are promptly highlighted and it's made clear to users when a page has been updated.</t>
    </r>
  </si>
  <si>
    <r>
      <rPr>
        <b val="1"/>
        <sz val="10"/>
        <color indexed="8"/>
        <rFont val="Arial"/>
      </rPr>
      <t>Users can easily undo, go back and change, or cancel actions</t>
    </r>
    <r>
      <rPr>
        <sz val="10"/>
        <color indexed="8"/>
        <rFont val="Arial"/>
      </rPr>
      <t xml:space="preserve">
</t>
    </r>
    <r>
      <rPr>
        <sz val="10"/>
        <color indexed="8"/>
        <rFont val="Arial"/>
      </rPr>
      <t>If an action can not be undo then users should at least be given the chance to confirm an action before committing (e.g. before placing an order). For example, users can return to a step and change their options or dynamically change a value without having to start again. Where an action can't be undone (e.g. a deletion), this should be made clear to users.</t>
    </r>
  </si>
  <si>
    <r>
      <rPr>
        <b val="1"/>
        <sz val="10"/>
        <color indexed="8"/>
        <rFont val="Arial"/>
      </rPr>
      <t>Users can easily give feedback</t>
    </r>
    <r>
      <rPr>
        <sz val="10"/>
        <color indexed="8"/>
        <rFont val="Arial"/>
      </rPr>
      <t xml:space="preserve">
</t>
    </r>
    <r>
      <rPr>
        <sz val="10"/>
        <color indexed="8"/>
        <rFont val="Arial"/>
      </rPr>
      <t>For example, via email or an online feedback / contact us form. There should be an indication of how long users can expect to wait for a response if a query has been made.</t>
    </r>
  </si>
  <si>
    <r>
      <rPr>
        <b val="1"/>
        <sz val="10"/>
        <color indexed="8"/>
        <rFont val="Arial"/>
      </rPr>
      <t>Complex forms and processes are broken up into readily understood steps and sections</t>
    </r>
    <r>
      <rPr>
        <sz val="10"/>
        <color indexed="8"/>
        <rFont val="Arial"/>
      </rPr>
      <t xml:space="preserve">
</t>
    </r>
    <r>
      <rPr>
        <sz val="10"/>
        <color indexed="8"/>
        <rFont val="Arial"/>
      </rPr>
      <t>For example, a checkout process might be broken up in to 'address', 'delivery options', 'payment' and 'confirmation'. Where a process is used a progress indicator is present with clear numbers or named stages.</t>
    </r>
  </si>
  <si>
    <r>
      <rPr>
        <b val="1"/>
        <sz val="10"/>
        <color indexed="8"/>
        <rFont val="Arial"/>
      </rPr>
      <t>A minimal amount of information is requested and where necessary justification is given for asking for information</t>
    </r>
    <r>
      <rPr>
        <sz val="10"/>
        <color indexed="8"/>
        <rFont val="Arial"/>
      </rPr>
      <t xml:space="preserve">
</t>
    </r>
    <r>
      <rPr>
        <sz val="10"/>
        <color indexed="8"/>
        <rFont val="Arial"/>
      </rPr>
      <t>For example a site might outline that a telephone number is required in case there is an issue with a transaction. Users shouldn't be asked for extraneous information and where possible information should be auto populated (e.g. postcode lookup, code lookup) to keep input to a minimum.</t>
    </r>
  </si>
  <si>
    <r>
      <rPr>
        <b val="1"/>
        <sz val="10"/>
        <color indexed="8"/>
        <rFont val="Arial"/>
      </rPr>
      <t>Required and optional form fields are clearly indicated (e.g. using text or '*')</t>
    </r>
    <r>
      <rPr>
        <sz val="10"/>
        <color indexed="8"/>
        <rFont val="Arial"/>
      </rPr>
      <t xml:space="preserve">
</t>
    </r>
    <r>
      <rPr>
        <sz val="10"/>
        <color indexed="8"/>
        <rFont val="Arial"/>
      </rPr>
      <t>Where most fields are required the optional fields should be identified and when most fields are optional the required fields should be identified.</t>
    </r>
  </si>
  <si>
    <r>
      <rPr>
        <b val="1"/>
        <sz val="10"/>
        <color indexed="8"/>
        <rFont val="Arial"/>
      </rPr>
      <t>Appropriate input fields are used and required formats are indicated</t>
    </r>
    <r>
      <rPr>
        <sz val="10"/>
        <color indexed="8"/>
        <rFont val="Arial"/>
      </rPr>
      <t xml:space="preserve">
</t>
    </r>
    <r>
      <rPr>
        <sz val="10"/>
        <color indexed="8"/>
        <rFont val="Arial"/>
      </rPr>
      <t>Appropriate input fields might include calendar for date selection, drop downs for selection and radio button for small selections. Text might be used to indicate the required format or an example might be provided. Field lengths should correspond to the expected input so for example an email input field should be long, where as an initials input field should be very short.</t>
    </r>
  </si>
  <si>
    <r>
      <rPr>
        <b val="1"/>
        <sz val="10"/>
        <color indexed="8"/>
        <rFont val="Arial"/>
      </rPr>
      <t>Help and instructions (e.g. examples, information required) are provided where necessary</t>
    </r>
    <r>
      <rPr>
        <sz val="10"/>
        <color indexed="8"/>
        <rFont val="Arial"/>
      </rPr>
      <t xml:space="preserve">
</t>
    </r>
    <r>
      <rPr>
        <sz val="10"/>
        <color indexed="8"/>
        <rFont val="Arial"/>
      </rPr>
      <t>Where input is non trivial or is likely to require some explanation this should be provided. Where a-lot of explanation is necessary a link to a page outlining what is required should be provided.</t>
    </r>
  </si>
  <si>
    <r>
      <rPr>
        <b val="1"/>
        <sz val="10"/>
        <color indexed="8"/>
        <rFont val="Arial"/>
      </rPr>
      <t>Errors are clear, easily identified and appear in appropriate locations</t>
    </r>
    <r>
      <rPr>
        <sz val="10"/>
        <color indexed="8"/>
        <rFont val="Arial"/>
      </rPr>
      <t xml:space="preserve">
</t>
    </r>
    <r>
      <rPr>
        <sz val="10"/>
        <color indexed="8"/>
        <rFont val="Arial"/>
      </rPr>
      <t>Errors should be immediately apparent to users and ideally be located close to the offending input or function (e.g. adjacent to an input entry field). Inputs causing an error should be highlighted, together with an explanation for the error.</t>
    </r>
  </si>
  <si>
    <r>
      <rPr>
        <b val="1"/>
        <sz val="10"/>
        <color indexed="8"/>
        <rFont val="Arial"/>
      </rPr>
      <t xml:space="preserve">Error messages are concise, written in easy to understand language and describe what's occurred and what action is necessary
</t>
    </r>
    <r>
      <rPr>
        <sz val="10"/>
        <color indexed="8"/>
        <rFont val="Arial"/>
      </rPr>
      <t>Errors should avoid using very technical terms or jargon and should be written from the user's perspective.</t>
    </r>
  </si>
  <si>
    <r>
      <rPr>
        <b val="1"/>
        <sz val="10"/>
        <color indexed="8"/>
        <rFont val="Arial"/>
      </rPr>
      <t>Common user errors have been taken into consideration and where possible prevented</t>
    </r>
    <r>
      <rPr>
        <sz val="10"/>
        <color indexed="8"/>
        <rFont val="Arial"/>
      </rPr>
      <t xml:space="preserve">
</t>
    </r>
    <r>
      <rPr>
        <sz val="10"/>
        <color indexed="8"/>
        <rFont val="Arial"/>
      </rPr>
      <t>Common user errors might be missing fields, invalid formats and invalid selections. For example, fields might limit input to particular a format (e.g. numbers only) or only become available once certain criteria have been met. JavaScript might also be utilised to provide immediate feedback for common formatting errors or errors caused by missing fields.</t>
    </r>
  </si>
  <si>
    <r>
      <rPr>
        <b val="1"/>
        <sz val="10"/>
        <color indexed="8"/>
        <rFont val="Arial"/>
      </rPr>
      <t>Users are able to easily recover (i.e. not have to start again) from errors</t>
    </r>
    <r>
      <rPr>
        <sz val="10"/>
        <color indexed="8"/>
        <rFont val="Arial"/>
      </rPr>
      <t xml:space="preserve">
</t>
    </r>
    <r>
      <rPr>
        <sz val="10"/>
        <color indexed="8"/>
        <rFont val="Arial"/>
      </rPr>
      <t>For example, users might be able to re-edit and resubmit a form or enter a different value.</t>
    </r>
  </si>
  <si>
    <r>
      <rPr>
        <b val="1"/>
        <sz val="10"/>
        <color indexed="8"/>
        <rFont val="Arial"/>
      </rPr>
      <t>Content available (e.g. text, images, video, audio) is appropriate and sufficiently relevant, and detailed to meet user goals</t>
    </r>
    <r>
      <rPr>
        <sz val="10"/>
        <color indexed="8"/>
        <rFont val="Arial"/>
      </rPr>
      <t xml:space="preserve">
</t>
    </r>
    <r>
      <rPr>
        <sz val="10"/>
        <color indexed="8"/>
        <rFont val="Arial"/>
      </rPr>
      <t>Content should also be appropriately formatted, so for example videos and audio should be directly playable (i.e. shouldn't need to be downloaded to be played) and images should be of a sufficient quality.</t>
    </r>
  </si>
  <si>
    <r>
      <rPr>
        <b val="1"/>
        <sz val="10"/>
        <color indexed="8"/>
        <rFont val="Arial"/>
      </rPr>
      <t>Links to other useful and relevant content (e.g. related pages, external websites or documents) are available and shown in context</t>
    </r>
    <r>
      <rPr>
        <sz val="10"/>
        <color indexed="8"/>
        <rFont val="Arial"/>
      </rPr>
      <t xml:space="preserve">
</t>
    </r>
    <r>
      <rPr>
        <sz val="10"/>
        <color indexed="8"/>
        <rFont val="Arial"/>
      </rPr>
      <t>For example there might be links from an article to related articles, related content or related external websites.</t>
    </r>
  </si>
  <si>
    <r>
      <rPr>
        <b val="1"/>
        <sz val="10"/>
        <color indexed="8"/>
        <rFont val="Arial"/>
      </rPr>
      <t>Language, terminology and tone used is appropriate and readily understood by the target audience</t>
    </r>
    <r>
      <rPr>
        <sz val="10"/>
        <color indexed="8"/>
        <rFont val="Arial"/>
      </rPr>
      <t xml:space="preserve">
</t>
    </r>
    <r>
      <rPr>
        <sz val="10"/>
        <color indexed="8"/>
        <rFont val="Arial"/>
      </rPr>
      <t>Jargon should be kept to a minimum and plain language should be used where ever possible.</t>
    </r>
  </si>
  <si>
    <r>
      <rPr>
        <b val="1"/>
        <sz val="10"/>
        <color indexed="8"/>
        <rFont val="Arial"/>
      </rPr>
      <t>Terms, language and tone used are consistent (e.g. the same term is used throughout)</t>
    </r>
    <r>
      <rPr>
        <sz val="10"/>
        <color indexed="8"/>
        <rFont val="Arial"/>
      </rPr>
      <t xml:space="preserve">
</t>
    </r>
    <r>
      <rPr>
        <sz val="10"/>
        <color indexed="8"/>
        <rFont val="Arial"/>
      </rPr>
      <t>Capitalisation (e.g. 'Main title'; 'Main Title'; 'MAIN TITLE') and grammar should be consistent, together with the use of formal or informal terms (e.g. could not vs couldn't; what's vs what is etc...).</t>
    </r>
  </si>
  <si>
    <r>
      <rPr>
        <b val="1"/>
        <sz val="10"/>
        <color indexed="8"/>
        <rFont val="Arial"/>
      </rPr>
      <t>Text and content is legible and scanable, with good typography and visual contrast</t>
    </r>
    <r>
      <rPr>
        <sz val="10"/>
        <color indexed="8"/>
        <rFont val="Arial"/>
      </rPr>
      <t xml:space="preserve">
</t>
    </r>
    <r>
      <rPr>
        <sz val="10"/>
        <color indexed="8"/>
        <rFont val="Arial"/>
      </rPr>
      <t>Users should be able to quickly scan headers and body text, in order to get an overview of what's available.</t>
    </r>
  </si>
  <si>
    <r>
      <rPr>
        <b val="1"/>
        <sz val="10"/>
        <color indexed="8"/>
        <rFont val="Arial"/>
      </rPr>
      <t>Online help is provided and is suitable for the user base</t>
    </r>
    <r>
      <rPr>
        <sz val="10"/>
        <color indexed="8"/>
        <rFont val="Arial"/>
      </rPr>
      <t xml:space="preserve">
</t>
    </r>
    <r>
      <rPr>
        <sz val="10"/>
        <color indexed="8"/>
        <rFont val="Arial"/>
      </rPr>
      <t>Help should be written in easy to understand language and only uses recognised terms. Users should be able to easily find and access help and where appropriate contextual help should be available, such as help for a specific page, feature or process.</t>
    </r>
  </si>
  <si>
    <r>
      <rPr>
        <b val="1"/>
        <sz val="10"/>
        <color indexed="8"/>
        <rFont val="Arial"/>
      </rPr>
      <t>Online help is concise, easy to read and written in easy to understand language</t>
    </r>
    <r>
      <rPr>
        <sz val="10"/>
        <color indexed="8"/>
        <rFont val="Arial"/>
      </rPr>
      <t xml:space="preserve">
</t>
    </r>
    <r>
      <rPr>
        <sz val="10"/>
        <color indexed="8"/>
        <rFont val="Arial"/>
      </rPr>
      <t>Help should cover the essentials without providing excessive detail and shouldn't use jargon or technical terminology that isn't likely to be understood by users.</t>
    </r>
  </si>
  <si>
    <r>
      <rPr>
        <b val="1"/>
        <sz val="10"/>
        <color indexed="8"/>
        <rFont val="Arial"/>
      </rPr>
      <t>Accessing online help does not impede users</t>
    </r>
    <r>
      <rPr>
        <sz val="10"/>
        <color indexed="8"/>
        <rFont val="Arial"/>
      </rPr>
      <t xml:space="preserve">
</t>
    </r>
    <r>
      <rPr>
        <sz val="10"/>
        <color indexed="8"/>
        <rFont val="Arial"/>
      </rPr>
      <t>Users should be able to resume work where they left off after accessing help. Ideally help should be available directly on a page or using a new window. If help is provided in the form of a document, it should be formatted for the  web (e.g. PDF, rather than a Word document).</t>
    </r>
  </si>
  <si>
    <r>
      <rPr>
        <b val="1"/>
        <sz val="10"/>
        <color indexed="8"/>
        <rFont val="Arial"/>
      </rPr>
      <t>Users can easily get further help (e.g. telephone or email address)</t>
    </r>
    <r>
      <rPr>
        <sz val="10"/>
        <color indexed="8"/>
        <rFont val="Arial"/>
      </rPr>
      <t xml:space="preserve">
</t>
    </r>
    <r>
      <rPr>
        <sz val="10"/>
        <color indexed="8"/>
        <rFont val="Arial"/>
      </rPr>
      <t>If a telephone help number is provided the hours of operation should be shown. If an email address or online form is provided, an indication should be given of how long a response is likely to take (e.g. within the next 24 hrs).</t>
    </r>
  </si>
  <si>
    <r>
      <rPr>
        <b val="1"/>
        <sz val="10"/>
        <color indexed="8"/>
        <rFont val="Arial"/>
      </rPr>
      <t>Site or application performance doesn't inhibit the user experience (e.g. slow page downloads, long delays)</t>
    </r>
    <r>
      <rPr>
        <sz val="10"/>
        <color indexed="8"/>
        <rFont val="Arial"/>
      </rPr>
      <t xml:space="preserve">
</t>
    </r>
    <r>
      <rPr>
        <sz val="10"/>
        <color indexed="8"/>
        <rFont val="Arial"/>
      </rPr>
      <t>Web page downloads shouldn't take longer than 5 seconds and on page interactions (e.g. using an application or AJAX functionality) shouldn't take any longer than 1 second to respond. Interactions taking longer than 1 second to respond should provide suitable feedback to show that something is taking place (e.g. an hour glass or swirling graphic).</t>
    </r>
  </si>
  <si>
    <r>
      <rPr>
        <b val="1"/>
        <sz val="10"/>
        <color indexed="8"/>
        <rFont val="Arial"/>
      </rPr>
      <t>Errors and reliability issues don't inhibit the user experience</t>
    </r>
    <r>
      <rPr>
        <sz val="10"/>
        <color indexed="8"/>
        <rFont val="Arial"/>
      </rPr>
      <t xml:space="preserve">
</t>
    </r>
    <r>
      <rPr>
        <sz val="10"/>
        <color indexed="8"/>
        <rFont val="Arial"/>
      </rPr>
      <t>Sites and applications should be free of bugs and shouldn't have any broken links.</t>
    </r>
  </si>
  <si>
    <r>
      <rPr>
        <b val="1"/>
        <sz val="10"/>
        <color indexed="8"/>
        <rFont val="Arial"/>
      </rPr>
      <t>Possible user configurations (e.g. browsers, resolutions, computer specs) are supported</t>
    </r>
    <r>
      <rPr>
        <sz val="10"/>
        <color indexed="8"/>
        <rFont val="Arial"/>
      </rPr>
      <t xml:space="preserve">
</t>
    </r>
    <r>
      <rPr>
        <sz val="10"/>
        <color indexed="8"/>
        <rFont val="Arial"/>
      </rPr>
      <t>Websites should be usable at a 800x600 screen resolution and should work with the most common browsers (IE, Firefox, Opera, Chrome etc…). Applications should be usable with common computer specifications (operation system, memory, available disk space) and screen resolutions (e.g. 800x600, 1025x768).</t>
    </r>
  </si>
  <si>
    <t>Rating below</t>
  </si>
  <si>
    <t>Rating</t>
  </si>
  <si>
    <t>Rating ranges</t>
  </si>
  <si>
    <t>Very Poor</t>
  </si>
  <si>
    <t>less than</t>
  </si>
  <si>
    <t>between</t>
  </si>
  <si>
    <t>and</t>
  </si>
  <si>
    <t>more than</t>
  </si>
</sst>
</file>

<file path=xl/styles.xml><?xml version="1.0" encoding="utf-8"?>
<styleSheet xmlns="http://schemas.openxmlformats.org/spreadsheetml/2006/main">
  <numFmts count="2">
    <numFmt numFmtId="0" formatCode="General"/>
    <numFmt numFmtId="59" formatCode="0.0"/>
  </numFmts>
  <fonts count="29">
    <font>
      <sz val="10"/>
      <color indexed="8"/>
      <name val="Arial"/>
    </font>
    <font>
      <sz val="12"/>
      <color indexed="8"/>
      <name val="Helvetica"/>
    </font>
    <font>
      <sz val="13"/>
      <color indexed="8"/>
      <name val="Arial"/>
    </font>
    <font>
      <sz val="18"/>
      <color indexed="9"/>
      <name val="Arial"/>
    </font>
    <font>
      <sz val="10"/>
      <color indexed="9"/>
      <name val="Arial"/>
    </font>
    <font>
      <b val="1"/>
      <sz val="10"/>
      <color indexed="8"/>
      <name val="Arial"/>
    </font>
    <font>
      <sz val="10"/>
      <color indexed="10"/>
      <name val="Arial"/>
    </font>
    <font>
      <sz val="10"/>
      <color indexed="12"/>
      <name val="Bliss 2 Regular"/>
    </font>
    <font>
      <sz val="8"/>
      <color indexed="8"/>
      <name val="Arial"/>
    </font>
    <font>
      <b val="1"/>
      <sz val="16"/>
      <color indexed="13"/>
      <name val="Arial"/>
    </font>
    <font>
      <b val="1"/>
      <u val="single"/>
      <sz val="16"/>
      <color indexed="14"/>
      <name val="Arial"/>
    </font>
    <font>
      <sz val="10"/>
      <color indexed="13"/>
      <name val="Arial"/>
    </font>
    <font>
      <b val="1"/>
      <sz val="16"/>
      <color indexed="12"/>
      <name val="Arial"/>
    </font>
    <font>
      <sz val="10"/>
      <color indexed="15"/>
      <name val="Arial"/>
    </font>
    <font>
      <sz val="8"/>
      <color indexed="12"/>
      <name val="Arial"/>
    </font>
    <font>
      <b val="1"/>
      <sz val="12"/>
      <color indexed="13"/>
      <name val="Arial"/>
    </font>
    <font>
      <b val="1"/>
      <sz val="10"/>
      <color indexed="12"/>
      <name val="Arial"/>
    </font>
    <font>
      <sz val="11"/>
      <color indexed="8"/>
      <name val="Helvetica"/>
    </font>
    <font>
      <b val="1"/>
      <sz val="10"/>
      <color indexed="8"/>
      <name val="Bliss 2 Medium"/>
    </font>
    <font>
      <i val="1"/>
      <sz val="8"/>
      <color indexed="8"/>
      <name val="Arial"/>
    </font>
    <font>
      <sz val="10"/>
      <color indexed="8"/>
      <name val="Bliss 2 Medium"/>
    </font>
    <font>
      <b val="1"/>
      <sz val="10"/>
      <color indexed="12"/>
      <name val="Bliss 2 Medium"/>
    </font>
    <font>
      <i val="1"/>
      <sz val="10"/>
      <color indexed="15"/>
      <name val="Arial"/>
    </font>
    <font>
      <sz val="14"/>
      <color indexed="9"/>
      <name val="Arial"/>
    </font>
    <font>
      <b val="1"/>
      <sz val="14"/>
      <color indexed="9"/>
      <name val="Bliss 2 Medium"/>
    </font>
    <font>
      <b val="1"/>
      <sz val="14"/>
      <color indexed="9"/>
      <name val="Arial"/>
    </font>
    <font>
      <sz val="8"/>
      <color indexed="10"/>
      <name val="Arial"/>
    </font>
    <font>
      <b val="1"/>
      <sz val="8"/>
      <color indexed="10"/>
      <name val="Arial"/>
    </font>
    <font>
      <b val="1"/>
      <sz val="10"/>
      <color indexed="10"/>
      <name val="Arial"/>
    </font>
  </fonts>
  <fills count="4">
    <fill>
      <patternFill patternType="none"/>
    </fill>
    <fill>
      <patternFill patternType="gray125"/>
    </fill>
    <fill>
      <patternFill patternType="solid">
        <fgColor indexed="10"/>
        <bgColor auto="1"/>
      </patternFill>
    </fill>
    <fill>
      <patternFill patternType="solid">
        <fgColor indexed="9"/>
        <bgColor auto="1"/>
      </patternFill>
    </fill>
  </fills>
  <borders count="33">
    <border>
      <left/>
      <right/>
      <top/>
      <bottom/>
      <diagonal/>
    </border>
    <border>
      <left style="thin">
        <color indexed="11"/>
      </left>
      <right/>
      <top style="thin">
        <color indexed="11"/>
      </top>
      <bottom/>
      <diagonal/>
    </border>
    <border>
      <left/>
      <right/>
      <top style="thin">
        <color indexed="11"/>
      </top>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bottom style="thin">
        <color indexed="11"/>
      </bottom>
      <diagonal/>
    </border>
    <border>
      <left style="thin">
        <color indexed="11"/>
      </left>
      <right style="thin">
        <color indexed="11"/>
      </right>
      <top style="thin">
        <color indexed="11"/>
      </top>
      <bottom style="medium">
        <color indexed="8"/>
      </bottom>
      <diagonal/>
    </border>
    <border>
      <left style="thin">
        <color indexed="11"/>
      </left>
      <right style="medium">
        <color indexed="8"/>
      </right>
      <top style="thin">
        <color indexed="11"/>
      </top>
      <bottom style="thin">
        <color indexed="11"/>
      </bottom>
      <diagonal/>
    </border>
    <border>
      <left style="medium">
        <color indexed="8"/>
      </left>
      <right style="medium">
        <color indexed="8"/>
      </right>
      <top style="medium">
        <color indexed="8"/>
      </top>
      <bottom style="medium">
        <color indexed="8"/>
      </bottom>
      <diagonal/>
    </border>
    <border>
      <left style="medium">
        <color indexed="8"/>
      </left>
      <right style="thin">
        <color indexed="11"/>
      </right>
      <top style="thin">
        <color indexed="11"/>
      </top>
      <bottom style="thin">
        <color indexed="11"/>
      </bottom>
      <diagonal/>
    </border>
    <border>
      <left style="thin">
        <color indexed="11"/>
      </left>
      <right style="thin">
        <color indexed="11"/>
      </right>
      <top style="medium">
        <color indexed="8"/>
      </top>
      <bottom style="medium">
        <color indexed="8"/>
      </bottom>
      <diagonal/>
    </border>
    <border>
      <left style="thin">
        <color indexed="11"/>
      </left>
      <right style="thin">
        <color indexed="11"/>
      </right>
      <top style="medium">
        <color indexed="8"/>
      </top>
      <bottom style="thin">
        <color indexed="11"/>
      </bottom>
      <diagonal/>
    </border>
    <border>
      <left style="thin">
        <color indexed="11"/>
      </left>
      <right style="thin">
        <color indexed="11"/>
      </right>
      <top style="thin">
        <color indexed="11"/>
      </top>
      <bottom style="medium">
        <color indexed="9"/>
      </bottom>
      <diagonal/>
    </border>
    <border>
      <left style="thin">
        <color indexed="11"/>
      </left>
      <right style="thin">
        <color indexed="11"/>
      </right>
      <top style="medium">
        <color indexed="8"/>
      </top>
      <bottom style="medium">
        <color indexed="9"/>
      </bottom>
      <diagonal/>
    </border>
    <border>
      <left style="thin">
        <color indexed="11"/>
      </left>
      <right style="thin">
        <color indexed="11"/>
      </right>
      <top style="thin">
        <color indexed="11"/>
      </top>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diagonal/>
    </border>
    <border>
      <left/>
      <right/>
      <top/>
      <bottom/>
      <diagonal/>
    </border>
    <border>
      <left/>
      <right style="medium">
        <color indexed="9"/>
      </right>
      <top/>
      <bottom/>
      <diagonal/>
    </border>
    <border>
      <left style="thin">
        <color indexed="11"/>
      </left>
      <right style="thin">
        <color indexed="11"/>
      </right>
      <top style="medium">
        <color indexed="9"/>
      </top>
      <bottom style="thin">
        <color indexed="15"/>
      </bottom>
      <diagonal/>
    </border>
    <border>
      <left style="thin">
        <color indexed="11"/>
      </left>
      <right style="thin">
        <color indexed="11"/>
      </right>
      <top/>
      <bottom style="thin">
        <color indexed="15"/>
      </bottom>
      <diagonal/>
    </border>
    <border>
      <left style="thin">
        <color indexed="15"/>
      </left>
      <right style="thin">
        <color indexed="11"/>
      </right>
      <top style="thin">
        <color indexed="15"/>
      </top>
      <bottom style="thin">
        <color indexed="11"/>
      </bottom>
      <diagonal/>
    </border>
    <border>
      <left style="thin">
        <color indexed="11"/>
      </left>
      <right style="thin">
        <color indexed="11"/>
      </right>
      <top style="thin">
        <color indexed="15"/>
      </top>
      <bottom style="thin">
        <color indexed="11"/>
      </bottom>
      <diagonal/>
    </border>
    <border>
      <left style="thin">
        <color indexed="11"/>
      </left>
      <right style="thin">
        <color indexed="15"/>
      </right>
      <top style="thin">
        <color indexed="15"/>
      </top>
      <bottom style="thin">
        <color indexed="11"/>
      </bottom>
      <diagonal/>
    </border>
    <border>
      <left style="thin">
        <color indexed="15"/>
      </left>
      <right style="thin">
        <color indexed="11"/>
      </right>
      <top style="thin">
        <color indexed="11"/>
      </top>
      <bottom style="thin">
        <color indexed="11"/>
      </bottom>
      <diagonal/>
    </border>
    <border>
      <left style="thin">
        <color indexed="11"/>
      </left>
      <right style="thin">
        <color indexed="15"/>
      </right>
      <top style="thin">
        <color indexed="11"/>
      </top>
      <bottom style="thin">
        <color indexed="11"/>
      </bottom>
      <diagonal/>
    </border>
    <border>
      <left style="thin">
        <color indexed="15"/>
      </left>
      <right style="thin">
        <color indexed="11"/>
      </right>
      <top style="thin">
        <color indexed="11"/>
      </top>
      <bottom style="thin">
        <color indexed="15"/>
      </bottom>
      <diagonal/>
    </border>
    <border>
      <left style="thin">
        <color indexed="11"/>
      </left>
      <right style="thin">
        <color indexed="11"/>
      </right>
      <top style="thin">
        <color indexed="11"/>
      </top>
      <bottom style="thin">
        <color indexed="15"/>
      </bottom>
      <diagonal/>
    </border>
    <border>
      <left style="thin">
        <color indexed="11"/>
      </left>
      <right style="thin">
        <color indexed="15"/>
      </right>
      <top style="thin">
        <color indexed="11"/>
      </top>
      <bottom style="thin">
        <color indexed="15"/>
      </bottom>
      <diagonal/>
    </border>
    <border>
      <left style="thin">
        <color indexed="15"/>
      </left>
      <right style="thin">
        <color indexed="15"/>
      </right>
      <top style="thin">
        <color indexed="15"/>
      </top>
      <bottom style="thin">
        <color indexed="15"/>
      </bottom>
      <diagonal/>
    </border>
  </borders>
  <cellStyleXfs count="1">
    <xf numFmtId="0" fontId="0" applyNumberFormat="0" applyFont="1" applyFill="0" applyBorder="0" applyAlignment="1" applyProtection="0">
      <alignment vertical="bottom"/>
    </xf>
  </cellStyleXfs>
  <cellXfs count="143">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vertical="bottom"/>
    </xf>
    <xf numFmtId="0" fontId="4" fillId="2" borderId="2" applyNumberFormat="1" applyFont="1" applyFill="1" applyBorder="1" applyAlignment="1" applyProtection="0">
      <alignment vertical="bottom"/>
    </xf>
    <xf numFmtId="0" fontId="0" fillId="3" borderId="3" applyNumberFormat="1" applyFont="1" applyFill="1" applyBorder="1" applyAlignment="1" applyProtection="0">
      <alignment vertical="bottom"/>
    </xf>
    <xf numFmtId="0" fontId="5" fillId="3" borderId="4" applyNumberFormat="1" applyFont="1" applyFill="1" applyBorder="1" applyAlignment="1" applyProtection="0">
      <alignment horizontal="left" vertical="center" wrapText="1"/>
    </xf>
    <xf numFmtId="0" fontId="5" fillId="3" borderId="4" applyNumberFormat="1" applyFont="1" applyFill="1" applyBorder="1" applyAlignment="1" applyProtection="0">
      <alignment horizontal="left" vertical="center"/>
    </xf>
    <xf numFmtId="0" fontId="0" fillId="3" borderId="4" applyNumberFormat="1" applyFont="1" applyFill="1" applyBorder="1" applyAlignment="1" applyProtection="0">
      <alignment vertical="bottom"/>
    </xf>
    <xf numFmtId="49" fontId="4" fillId="3" borderId="4" applyNumberFormat="1" applyFont="1" applyFill="1" applyBorder="1" applyAlignment="1" applyProtection="0">
      <alignment vertical="bottom"/>
    </xf>
    <xf numFmtId="0" fontId="4" fillId="3" borderId="4" applyNumberFormat="1" applyFont="1" applyFill="1" applyBorder="1" applyAlignment="1" applyProtection="0">
      <alignment horizontal="left" vertical="bottom"/>
    </xf>
    <xf numFmtId="0" fontId="6" fillId="3" borderId="4" applyNumberFormat="1" applyFont="1" applyFill="1" applyBorder="1" applyAlignment="1" applyProtection="0">
      <alignment vertical="bottom"/>
    </xf>
    <xf numFmtId="0" fontId="0" fillId="3" borderId="5" applyNumberFormat="0" applyFont="1" applyFill="1" applyBorder="1" applyAlignment="1" applyProtection="0">
      <alignment vertical="bottom"/>
    </xf>
    <xf numFmtId="0" fontId="0" fillId="3" borderId="5" applyNumberFormat="1" applyFont="1" applyFill="1" applyBorder="1" applyAlignment="1" applyProtection="0">
      <alignment vertical="bottom"/>
    </xf>
    <xf numFmtId="0" fontId="7" fillId="3" borderId="5" applyNumberFormat="1" applyFont="1" applyFill="1" applyBorder="1" applyAlignment="1" applyProtection="0">
      <alignment horizontal="right" vertical="bottom"/>
    </xf>
    <xf numFmtId="0" fontId="0" fillId="3" borderId="4" applyNumberFormat="1" applyFont="1" applyFill="1" applyBorder="1" applyAlignment="1" applyProtection="0">
      <alignment horizontal="left" vertical="bottom"/>
    </xf>
    <xf numFmtId="0" fontId="8" fillId="3" borderId="4" applyNumberFormat="1" applyFont="1" applyFill="1" applyBorder="1" applyAlignment="1" applyProtection="0">
      <alignment horizontal="left" vertical="top"/>
    </xf>
    <xf numFmtId="0" fontId="0" fillId="3" borderId="4" applyNumberFormat="1" applyFont="1" applyFill="1" applyBorder="1" applyAlignment="1" applyProtection="0">
      <alignment horizontal="right" vertical="bottom"/>
    </xf>
    <xf numFmtId="0" fontId="0" fillId="3" borderId="4" applyNumberFormat="1" applyFont="1" applyFill="1" applyBorder="1" applyAlignment="1" applyProtection="0">
      <alignment horizontal="left" vertical="top" wrapText="1"/>
    </xf>
    <xf numFmtId="49" fontId="4" fillId="3" borderId="4" applyNumberFormat="1" applyFont="1" applyFill="1" applyBorder="1" applyAlignment="1" applyProtection="0">
      <alignment horizontal="left" vertical="top" wrapText="1"/>
    </xf>
    <xf numFmtId="0" fontId="4" fillId="3" borderId="4" applyNumberFormat="1" applyFont="1" applyFill="1" applyBorder="1" applyAlignment="1" applyProtection="0">
      <alignment horizontal="left" vertical="top"/>
    </xf>
    <xf numFmtId="49" fontId="9" fillId="3" borderId="4" applyNumberFormat="1" applyFont="1" applyFill="1" applyBorder="1" applyAlignment="1" applyProtection="0">
      <alignment vertical="top"/>
    </xf>
    <xf numFmtId="0" fontId="11" fillId="3" borderId="4" applyNumberFormat="1" applyFont="1" applyFill="1" applyBorder="1" applyAlignment="1" applyProtection="0">
      <alignment vertical="top"/>
    </xf>
    <xf numFmtId="0" fontId="7" fillId="3" borderId="4" applyNumberFormat="1" applyFont="1" applyFill="1" applyBorder="1" applyAlignment="1" applyProtection="0">
      <alignment horizontal="right" vertical="top"/>
    </xf>
    <xf numFmtId="49" fontId="9" fillId="3" borderId="4" applyNumberFormat="1" applyFont="1" applyFill="1" applyBorder="1" applyAlignment="1" applyProtection="0">
      <alignment horizontal="center" vertical="top"/>
    </xf>
    <xf numFmtId="0" fontId="0" fillId="3" borderId="4" applyNumberFormat="1" applyFont="1" applyFill="1" applyBorder="1" applyAlignment="1" applyProtection="0">
      <alignment vertical="top"/>
    </xf>
    <xf numFmtId="49" fontId="9" fillId="3" borderId="4" applyNumberFormat="1" applyFont="1" applyFill="1" applyBorder="1" applyAlignment="1" applyProtection="0">
      <alignment horizontal="left" vertical="top"/>
    </xf>
    <xf numFmtId="0" fontId="0" fillId="3" borderId="4" applyNumberFormat="0" applyFont="1" applyFill="1" applyBorder="1" applyAlignment="1" applyProtection="0">
      <alignment vertical="bottom"/>
    </xf>
    <xf numFmtId="0" fontId="0" borderId="4" applyNumberFormat="0" applyFont="1" applyFill="0" applyBorder="1" applyAlignment="1" applyProtection="0">
      <alignment vertical="bottom"/>
    </xf>
    <xf numFmtId="0" fontId="12" fillId="3" borderId="4" applyNumberFormat="1" applyFont="1" applyFill="1" applyBorder="1" applyAlignment="1" applyProtection="0">
      <alignment vertical="top"/>
    </xf>
    <xf numFmtId="0" fontId="12" fillId="3" borderId="4" applyNumberFormat="1" applyFont="1" applyFill="1" applyBorder="1" applyAlignment="1" applyProtection="0">
      <alignment horizontal="center" vertical="top"/>
    </xf>
    <xf numFmtId="0" fontId="12" fillId="3" borderId="4" applyNumberFormat="1" applyFont="1" applyFill="1" applyBorder="1" applyAlignment="1" applyProtection="0">
      <alignment horizontal="left" vertical="top"/>
    </xf>
    <xf numFmtId="49" fontId="8" fillId="3" borderId="4" applyNumberFormat="1" applyFont="1" applyFill="1" applyBorder="1" applyAlignment="1" applyProtection="0">
      <alignment vertical="center" wrapText="1"/>
    </xf>
    <xf numFmtId="0" fontId="0" fillId="3" borderId="4" applyNumberFormat="1" applyFont="1" applyFill="1" applyBorder="1" applyAlignment="1" applyProtection="0">
      <alignment vertical="center"/>
    </xf>
    <xf numFmtId="49" fontId="8" fillId="3" borderId="4" applyNumberFormat="1" applyFont="1" applyFill="1" applyBorder="1" applyAlignment="1" applyProtection="0">
      <alignment horizontal="center" vertical="center" wrapText="1"/>
    </xf>
    <xf numFmtId="0" fontId="13" fillId="3" borderId="4" applyNumberFormat="1" applyFont="1" applyFill="1" applyBorder="1" applyAlignment="1" applyProtection="0">
      <alignment horizontal="right" vertical="top" wrapText="1"/>
    </xf>
    <xf numFmtId="0" fontId="13" fillId="3" borderId="4" applyNumberFormat="1" applyFont="1" applyFill="1" applyBorder="1" applyAlignment="1" applyProtection="0">
      <alignment horizontal="right" vertical="top"/>
    </xf>
    <xf numFmtId="0" fontId="14" fillId="3" borderId="4" applyNumberFormat="1" applyFont="1" applyFill="1" applyBorder="1" applyAlignment="1" applyProtection="0">
      <alignment vertical="center" wrapText="1"/>
    </xf>
    <xf numFmtId="0" fontId="14" fillId="3" borderId="4" applyNumberFormat="1" applyFont="1" applyFill="1" applyBorder="1" applyAlignment="1" applyProtection="0">
      <alignment horizontal="center" vertical="center" wrapText="1"/>
    </xf>
    <xf numFmtId="49" fontId="15" fillId="3" borderId="4" applyNumberFormat="1" applyFont="1" applyFill="1" applyBorder="1" applyAlignment="1" applyProtection="0">
      <alignment vertical="bottom"/>
    </xf>
    <xf numFmtId="49" fontId="13" fillId="3" borderId="4" applyNumberFormat="1" applyFont="1" applyFill="1" applyBorder="1" applyAlignment="1" applyProtection="0">
      <alignment horizontal="right" vertical="top" wrapText="1"/>
    </xf>
    <xf numFmtId="49" fontId="13" fillId="3" borderId="4" applyNumberFormat="1" applyFont="1" applyFill="1" applyBorder="1" applyAlignment="1" applyProtection="0">
      <alignment horizontal="right" vertical="top"/>
    </xf>
    <xf numFmtId="0" fontId="16" fillId="3" borderId="4" applyNumberFormat="1" applyFont="1" applyFill="1" applyBorder="1" applyAlignment="1" applyProtection="0">
      <alignment vertical="bottom"/>
    </xf>
    <xf numFmtId="0" fontId="0" fillId="3" borderId="6" applyNumberFormat="0" applyFont="1" applyFill="1" applyBorder="1" applyAlignment="1" applyProtection="0">
      <alignment vertical="bottom"/>
    </xf>
    <xf numFmtId="0" fontId="0" fillId="3" borderId="4" applyNumberFormat="1" applyFont="1" applyFill="1" applyBorder="1" applyAlignment="1" applyProtection="0">
      <alignment horizontal="left" vertical="top"/>
    </xf>
    <xf numFmtId="0" fontId="11" fillId="3" borderId="4" applyNumberFormat="1" applyFont="1" applyFill="1" applyBorder="1" applyAlignment="1" applyProtection="0">
      <alignment horizontal="left" vertical="top"/>
    </xf>
    <xf numFmtId="49" fontId="0" fillId="3" borderId="4" applyNumberFormat="1" applyFont="1" applyFill="1" applyBorder="1" applyAlignment="1" applyProtection="0">
      <alignment vertical="top" wrapText="1"/>
    </xf>
    <xf numFmtId="0" fontId="0" fillId="3" borderId="7" applyNumberFormat="1" applyFont="1" applyFill="1" applyBorder="1" applyAlignment="1" applyProtection="0">
      <alignment vertical="bottom"/>
    </xf>
    <xf numFmtId="49" fontId="18" fillId="3" borderId="8" applyNumberFormat="1" applyFont="1" applyFill="1" applyBorder="1" applyAlignment="1" applyProtection="0">
      <alignment horizontal="center" vertical="center"/>
    </xf>
    <xf numFmtId="0" fontId="0" fillId="3" borderId="9" applyNumberFormat="0" applyFont="1" applyFill="1" applyBorder="1" applyAlignment="1" applyProtection="0">
      <alignment vertical="bottom"/>
    </xf>
    <xf numFmtId="1" fontId="0" fillId="3" borderId="4" applyNumberFormat="1" applyFont="1" applyFill="1" applyBorder="1" applyAlignment="1" applyProtection="0">
      <alignment vertical="bottom"/>
    </xf>
    <xf numFmtId="0" fontId="0" fillId="3" borderId="7" applyNumberFormat="0" applyFont="1" applyFill="1" applyBorder="1" applyAlignment="1" applyProtection="0">
      <alignment vertical="bottom"/>
    </xf>
    <xf numFmtId="49" fontId="19" fillId="3" borderId="8" applyNumberFormat="1" applyFont="1" applyFill="1" applyBorder="1" applyAlignment="1" applyProtection="0">
      <alignment horizontal="left" vertical="top" wrapText="1"/>
    </xf>
    <xf numFmtId="0" fontId="13" fillId="3" borderId="4" applyNumberFormat="1" applyFont="1" applyFill="1" applyBorder="1" applyAlignment="1" applyProtection="0">
      <alignment horizontal="right" vertical="bottom"/>
    </xf>
    <xf numFmtId="9" fontId="13" fillId="3" borderId="4" applyNumberFormat="1" applyFont="1" applyFill="1" applyBorder="1" applyAlignment="1" applyProtection="0">
      <alignment horizontal="right" vertical="bottom"/>
    </xf>
    <xf numFmtId="0" fontId="13" fillId="3" borderId="4" applyNumberFormat="1" applyFont="1" applyFill="1" applyBorder="1" applyAlignment="1" applyProtection="0">
      <alignment vertical="bottom"/>
    </xf>
    <xf numFmtId="9" fontId="13" fillId="3" borderId="4" applyNumberFormat="1" applyFont="1" applyFill="1" applyBorder="1" applyAlignment="1" applyProtection="0">
      <alignment vertical="bottom"/>
    </xf>
    <xf numFmtId="0" fontId="0" fillId="3" borderId="4" applyNumberFormat="1" applyFont="1" applyFill="1" applyBorder="1" applyAlignment="1" applyProtection="0">
      <alignment vertical="top" wrapText="1"/>
    </xf>
    <xf numFmtId="0" fontId="20" fillId="3" borderId="10" applyNumberFormat="1" applyFont="1" applyFill="1" applyBorder="1" applyAlignment="1" applyProtection="0">
      <alignment horizontal="center" vertical="center"/>
    </xf>
    <xf numFmtId="0" fontId="0" fillId="3" borderId="10" applyNumberFormat="0" applyFont="1" applyFill="1" applyBorder="1" applyAlignment="1" applyProtection="0">
      <alignment vertical="bottom"/>
    </xf>
    <xf numFmtId="0" fontId="6" fillId="3" borderId="4" applyNumberFormat="1" applyFont="1" applyFill="1" applyBorder="1" applyAlignment="1" applyProtection="0">
      <alignment horizontal="left" vertical="top" wrapText="1"/>
    </xf>
    <xf numFmtId="0" fontId="6" fillId="3" borderId="4" applyNumberFormat="1" applyFont="1" applyFill="1" applyBorder="1" applyAlignment="1" applyProtection="0">
      <alignment vertical="top" wrapText="1"/>
    </xf>
    <xf numFmtId="0" fontId="13" fillId="3" borderId="4" applyNumberFormat="1" applyFont="1" applyFill="1" applyBorder="1" applyAlignment="1" applyProtection="0">
      <alignment horizontal="right" vertical="bottom" wrapText="1"/>
    </xf>
    <xf numFmtId="9" fontId="13" fillId="3" borderId="4" applyNumberFormat="1" applyFont="1" applyFill="1" applyBorder="1" applyAlignment="1" applyProtection="0">
      <alignment horizontal="right" vertical="bottom" wrapText="1"/>
    </xf>
    <xf numFmtId="9" fontId="13" fillId="3" borderId="4" applyNumberFormat="1" applyFont="1" applyFill="1" applyBorder="1" applyAlignment="1" applyProtection="0">
      <alignment vertical="bottom" wrapText="1"/>
    </xf>
    <xf numFmtId="0" fontId="0" fillId="3" borderId="4" applyNumberFormat="1" applyFont="1" applyFill="1" applyBorder="1" applyAlignment="1" applyProtection="0">
      <alignment vertical="center" wrapText="1"/>
    </xf>
    <xf numFmtId="0" fontId="20" fillId="3" borderId="11" applyNumberFormat="1" applyFont="1" applyFill="1" applyBorder="1" applyAlignment="1" applyProtection="0">
      <alignment horizontal="center" vertical="center"/>
    </xf>
    <xf numFmtId="0" fontId="0" fillId="3" borderId="11" applyNumberFormat="0" applyFont="1" applyFill="1" applyBorder="1" applyAlignment="1" applyProtection="0">
      <alignment vertical="bottom"/>
    </xf>
    <xf numFmtId="0" fontId="20" fillId="3" borderId="4" applyNumberFormat="1" applyFont="1" applyFill="1" applyBorder="1" applyAlignment="1" applyProtection="0">
      <alignment horizontal="center" vertical="center"/>
    </xf>
    <xf numFmtId="0" fontId="16" fillId="3" borderId="4" applyNumberFormat="1" applyFont="1" applyFill="1" applyBorder="1" applyAlignment="1" applyProtection="0">
      <alignment vertical="center" wrapText="1"/>
    </xf>
    <xf numFmtId="0" fontId="20" fillId="3" borderId="6" applyNumberFormat="1" applyFont="1" applyFill="1" applyBorder="1" applyAlignment="1" applyProtection="0">
      <alignment horizontal="center" vertical="center"/>
    </xf>
    <xf numFmtId="0" fontId="13" fillId="3" borderId="4" applyNumberFormat="1" applyFont="1" applyFill="1" applyBorder="1" applyAlignment="1" applyProtection="0">
      <alignment vertical="top" wrapText="1"/>
    </xf>
    <xf numFmtId="0" fontId="0" fillId="3" borderId="10" applyNumberFormat="1" applyFont="1" applyFill="1" applyBorder="1" applyAlignment="1" applyProtection="0">
      <alignment vertical="bottom"/>
    </xf>
    <xf numFmtId="0" fontId="21" fillId="3" borderId="4" applyNumberFormat="1" applyFont="1" applyFill="1" applyBorder="1" applyAlignment="1" applyProtection="0">
      <alignment horizontal="center" vertical="center"/>
    </xf>
    <xf numFmtId="0" fontId="21" fillId="3" borderId="6" applyNumberFormat="1" applyFont="1" applyFill="1" applyBorder="1" applyAlignment="1" applyProtection="0">
      <alignment horizontal="center" vertical="center"/>
    </xf>
    <xf numFmtId="0" fontId="13" fillId="3" borderId="4" applyNumberFormat="1" applyFont="1" applyFill="1" applyBorder="1" applyAlignment="1" applyProtection="0">
      <alignment horizontal="left" vertical="top" wrapText="1"/>
    </xf>
    <xf numFmtId="0" fontId="0" fillId="3" borderId="7" applyNumberFormat="1" applyFont="1" applyFill="1" applyBorder="1" applyAlignment="1" applyProtection="0">
      <alignment vertical="top"/>
    </xf>
    <xf numFmtId="0" fontId="0" fillId="3" borderId="9" applyNumberFormat="1" applyFont="1" applyFill="1" applyBorder="1" applyAlignment="1" applyProtection="0">
      <alignment vertical="top"/>
    </xf>
    <xf numFmtId="1" fontId="0" fillId="3" borderId="4" applyNumberFormat="1" applyFont="1" applyFill="1" applyBorder="1" applyAlignment="1" applyProtection="0">
      <alignment vertical="top"/>
    </xf>
    <xf numFmtId="9" fontId="13" fillId="3" borderId="4" applyNumberFormat="1" applyFont="1" applyFill="1" applyBorder="1" applyAlignment="1" applyProtection="0">
      <alignment horizontal="right" vertical="top"/>
    </xf>
    <xf numFmtId="0" fontId="13" fillId="3" borderId="4" applyNumberFormat="1" applyFont="1" applyFill="1" applyBorder="1" applyAlignment="1" applyProtection="0">
      <alignment vertical="top"/>
    </xf>
    <xf numFmtId="9" fontId="13" fillId="3" borderId="4" applyNumberFormat="1" applyFont="1" applyFill="1" applyBorder="1" applyAlignment="1" applyProtection="0">
      <alignment vertical="top"/>
    </xf>
    <xf numFmtId="0" fontId="20" fillId="3" borderId="10" applyNumberFormat="1" applyFont="1" applyFill="1" applyBorder="1" applyAlignment="1" applyProtection="0">
      <alignment horizontal="center" vertical="top"/>
    </xf>
    <xf numFmtId="0" fontId="0" fillId="3" borderId="10" applyNumberFormat="1" applyFont="1" applyFill="1" applyBorder="1" applyAlignment="1" applyProtection="0">
      <alignment vertical="top"/>
    </xf>
    <xf numFmtId="0" fontId="0" fillId="3" borderId="12" applyNumberFormat="0" applyFont="1" applyFill="1" applyBorder="1" applyAlignment="1" applyProtection="0">
      <alignment vertical="bottom"/>
    </xf>
    <xf numFmtId="0" fontId="0" fillId="3" borderId="12" applyNumberFormat="1" applyFont="1" applyFill="1" applyBorder="1" applyAlignment="1" applyProtection="0">
      <alignment vertical="bottom" wrapText="1"/>
    </xf>
    <xf numFmtId="0" fontId="0" fillId="3" borderId="12" applyNumberFormat="1" applyFont="1" applyFill="1" applyBorder="1" applyAlignment="1" applyProtection="0">
      <alignment vertical="bottom"/>
    </xf>
    <xf numFmtId="0" fontId="20" fillId="3" borderId="13" applyNumberFormat="1" applyFont="1" applyFill="1" applyBorder="1" applyAlignment="1" applyProtection="0">
      <alignment horizontal="center" vertical="center"/>
    </xf>
    <xf numFmtId="0" fontId="0" fillId="3" borderId="14" applyNumberFormat="0" applyFont="1" applyFill="1" applyBorder="1" applyAlignment="1" applyProtection="0">
      <alignment vertical="bottom"/>
    </xf>
    <xf numFmtId="0" fontId="0" fillId="3" borderId="13" applyNumberFormat="0" applyFont="1" applyFill="1" applyBorder="1" applyAlignment="1" applyProtection="0">
      <alignment vertical="bottom"/>
    </xf>
    <xf numFmtId="0" fontId="22" fillId="3" borderId="4" applyNumberFormat="1" applyFont="1" applyFill="1" applyBorder="1" applyAlignment="1" applyProtection="0">
      <alignment horizontal="right" vertical="bottom"/>
    </xf>
    <xf numFmtId="0" fontId="22" fillId="3" borderId="4" applyNumberFormat="1" applyFont="1" applyFill="1" applyBorder="1" applyAlignment="1" applyProtection="0">
      <alignment vertical="bottom"/>
    </xf>
    <xf numFmtId="49" fontId="23" fillId="2" borderId="15" applyNumberFormat="1" applyFont="1" applyFill="1" applyBorder="1" applyAlignment="1" applyProtection="0">
      <alignment horizontal="left" vertical="center"/>
    </xf>
    <xf numFmtId="0" fontId="23" fillId="2" borderId="16" applyNumberFormat="1" applyFont="1" applyFill="1" applyBorder="1" applyAlignment="1" applyProtection="0">
      <alignment vertical="bottom"/>
    </xf>
    <xf numFmtId="0" fontId="23" fillId="2" borderId="17" applyNumberFormat="1" applyFont="1" applyFill="1" applyBorder="1" applyAlignment="1" applyProtection="0">
      <alignment vertical="bottom"/>
    </xf>
    <xf numFmtId="1" fontId="24" fillId="2" borderId="18" applyNumberFormat="1" applyFont="1" applyFill="1" applyBorder="1" applyAlignment="1" applyProtection="0">
      <alignment horizontal="center" vertical="center"/>
    </xf>
    <xf numFmtId="0" fontId="4" fillId="2" borderId="19" applyNumberFormat="1" applyFont="1" applyFill="1" applyBorder="1" applyAlignment="1" applyProtection="0">
      <alignment vertical="bottom"/>
    </xf>
    <xf numFmtId="0" fontId="4" fillId="2" borderId="20" applyNumberFormat="1" applyFont="1" applyFill="1" applyBorder="1" applyAlignment="1" applyProtection="0">
      <alignment vertical="bottom"/>
    </xf>
    <xf numFmtId="0" fontId="4" fillId="2" borderId="21" applyNumberFormat="1" applyFont="1" applyFill="1" applyBorder="1" applyAlignment="1" applyProtection="0">
      <alignment vertical="bottom"/>
    </xf>
    <xf numFmtId="49" fontId="23" fillId="2" borderId="18" applyNumberFormat="1" applyFont="1" applyFill="1" applyBorder="1" applyAlignment="1" applyProtection="0">
      <alignment horizontal="center" vertical="center"/>
    </xf>
    <xf numFmtId="49" fontId="25" fillId="2" borderId="15" applyNumberFormat="1" applyFont="1" applyFill="1" applyBorder="1" applyAlignment="1" applyProtection="0">
      <alignment horizontal="left" vertical="center"/>
    </xf>
    <xf numFmtId="0" fontId="4" fillId="3" borderId="3" applyNumberFormat="1" applyFont="1" applyFill="1" applyBorder="1" applyAlignment="1" applyProtection="0">
      <alignment vertical="bottom"/>
    </xf>
    <xf numFmtId="0" fontId="0" fillId="3" borderId="22" applyNumberFormat="0" applyFont="1" applyFill="1" applyBorder="1" applyAlignment="1" applyProtection="0">
      <alignment vertical="bottom"/>
    </xf>
    <xf numFmtId="0" fontId="0" fillId="3" borderId="23" applyNumberFormat="0" applyFont="1" applyFill="1" applyBorder="1" applyAlignment="1" applyProtection="0">
      <alignment vertical="bottom"/>
    </xf>
    <xf numFmtId="49" fontId="26" fillId="3" borderId="24" applyNumberFormat="1" applyFont="1" applyFill="1" applyBorder="1" applyAlignment="1" applyProtection="0">
      <alignment vertical="bottom" wrapText="1"/>
    </xf>
    <xf numFmtId="0" fontId="6" fillId="3" borderId="25" applyNumberFormat="1" applyFont="1" applyFill="1" applyBorder="1" applyAlignment="1" applyProtection="0">
      <alignment vertical="bottom" wrapText="1"/>
    </xf>
    <xf numFmtId="0" fontId="6" fillId="3" borderId="26" applyNumberFormat="1" applyFont="1" applyFill="1" applyBorder="1" applyAlignment="1" applyProtection="0">
      <alignment vertical="bottom" wrapText="1"/>
    </xf>
    <xf numFmtId="0" fontId="0" fillId="3" borderId="27" applyNumberFormat="0" applyFont="1" applyFill="1" applyBorder="1" applyAlignment="1" applyProtection="0">
      <alignment vertical="bottom"/>
    </xf>
    <xf numFmtId="49" fontId="26" fillId="3" borderId="27" applyNumberFormat="1" applyFont="1" applyFill="1" applyBorder="1" applyAlignment="1" applyProtection="0">
      <alignment vertical="bottom" wrapText="1"/>
    </xf>
    <xf numFmtId="0" fontId="6" fillId="3" borderId="4" applyNumberFormat="1" applyFont="1" applyFill="1" applyBorder="1" applyAlignment="1" applyProtection="0">
      <alignment vertical="bottom" wrapText="1"/>
    </xf>
    <xf numFmtId="0" fontId="6" fillId="3" borderId="28" applyNumberFormat="1" applyFont="1" applyFill="1" applyBorder="1" applyAlignment="1" applyProtection="0">
      <alignment vertical="bottom" wrapText="1"/>
    </xf>
    <xf numFmtId="49" fontId="26" fillId="3" borderId="27" applyNumberFormat="1" applyFont="1" applyFill="1" applyBorder="1" applyAlignment="1" applyProtection="0">
      <alignment horizontal="left" vertical="bottom" wrapText="1"/>
    </xf>
    <xf numFmtId="0" fontId="6" fillId="3" borderId="4" applyNumberFormat="1" applyFont="1" applyFill="1" applyBorder="1" applyAlignment="1" applyProtection="0">
      <alignment horizontal="left" vertical="bottom" wrapText="1"/>
    </xf>
    <xf numFmtId="0" fontId="6" fillId="3" borderId="28" applyNumberFormat="1" applyFont="1" applyFill="1" applyBorder="1" applyAlignment="1" applyProtection="0">
      <alignment horizontal="left" vertical="bottom" wrapText="1"/>
    </xf>
    <xf numFmtId="49" fontId="26" fillId="3" borderId="29" applyNumberFormat="1" applyFont="1" applyFill="1" applyBorder="1" applyAlignment="1" applyProtection="0">
      <alignment vertical="bottom" wrapText="1"/>
    </xf>
    <xf numFmtId="0" fontId="6" fillId="3" borderId="30" applyNumberFormat="1" applyFont="1" applyFill="1" applyBorder="1" applyAlignment="1" applyProtection="0">
      <alignment vertical="bottom" wrapText="1"/>
    </xf>
    <xf numFmtId="0" fontId="6" fillId="3" borderId="31" applyNumberFormat="1" applyFont="1" applyFill="1" applyBorder="1" applyAlignment="1" applyProtection="0">
      <alignment vertical="bottom" wrapText="1"/>
    </xf>
    <xf numFmtId="0" fontId="0" fillId="3" borderId="25" applyNumberFormat="0" applyFont="1" applyFill="1" applyBorder="1" applyAlignment="1" applyProtection="0">
      <alignment vertical="bottom"/>
    </xf>
    <xf numFmtId="59" fontId="20" fillId="3" borderId="4" applyNumberFormat="1" applyFont="1" applyFill="1" applyBorder="1" applyAlignment="1" applyProtection="0">
      <alignment horizontal="center" vertical="bottom"/>
    </xf>
    <xf numFmtId="0" fontId="0" fillId="3" borderId="28" applyNumberFormat="1" applyFont="1" applyFill="1" applyBorder="1" applyAlignment="1" applyProtection="0">
      <alignment vertical="bottom"/>
    </xf>
    <xf numFmtId="0" fontId="27" fillId="3" borderId="27" applyNumberFormat="1" applyFont="1" applyFill="1" applyBorder="1" applyAlignment="1" applyProtection="0">
      <alignment horizontal="left" vertical="bottom"/>
    </xf>
    <xf numFmtId="0" fontId="28" fillId="3" borderId="4" applyNumberFormat="1" applyFont="1" applyFill="1" applyBorder="1" applyAlignment="1" applyProtection="0">
      <alignment horizontal="left" vertical="bottom"/>
    </xf>
    <xf numFmtId="0" fontId="28" fillId="3" borderId="28" applyNumberFormat="1" applyFont="1" applyFill="1" applyBorder="1" applyAlignment="1" applyProtection="0">
      <alignment horizontal="left" vertical="bottom"/>
    </xf>
    <xf numFmtId="0" fontId="0" applyNumberFormat="1" applyFont="1" applyFill="0" applyBorder="0" applyAlignment="1" applyProtection="0">
      <alignment vertical="bottom"/>
    </xf>
    <xf numFmtId="0" fontId="0" borderId="3" applyNumberFormat="0" applyFont="1" applyFill="0" applyBorder="1" applyAlignment="1" applyProtection="0">
      <alignment vertical="bottom"/>
    </xf>
    <xf numFmtId="0" fontId="0" fillId="3" borderId="5" applyNumberFormat="1" applyFont="1" applyFill="1" applyBorder="1" applyAlignment="1" applyProtection="0">
      <alignment vertical="bottom" wrapText="1"/>
    </xf>
    <xf numFmtId="49" fontId="15" fillId="3" borderId="5" applyNumberFormat="1" applyFont="1" applyFill="1" applyBorder="1" applyAlignment="1" applyProtection="0">
      <alignment vertical="bottom"/>
    </xf>
    <xf numFmtId="49" fontId="15" fillId="3" borderId="30" applyNumberFormat="1" applyFont="1" applyFill="1" applyBorder="1" applyAlignment="1" applyProtection="0">
      <alignment vertical="top"/>
    </xf>
    <xf numFmtId="0" fontId="0" fillId="3" borderId="30" applyNumberFormat="0" applyFont="1" applyFill="1" applyBorder="1" applyAlignment="1" applyProtection="0">
      <alignment vertical="bottom" wrapText="1"/>
    </xf>
    <xf numFmtId="0" fontId="0" fillId="3" borderId="30" applyNumberFormat="0" applyFont="1" applyFill="1" applyBorder="1" applyAlignment="1" applyProtection="0">
      <alignment vertical="bottom"/>
    </xf>
    <xf numFmtId="0" fontId="11" fillId="3" borderId="32" applyNumberFormat="1" applyFont="1" applyFill="1" applyBorder="1" applyAlignment="1" applyProtection="0">
      <alignment horizontal="left" vertical="top"/>
    </xf>
    <xf numFmtId="49" fontId="5" fillId="3" borderId="32" applyNumberFormat="1" applyFont="1" applyFill="1" applyBorder="1" applyAlignment="1" applyProtection="0">
      <alignment vertical="top" wrapText="1"/>
    </xf>
    <xf numFmtId="49" fontId="18" fillId="3" borderId="32" applyNumberFormat="1" applyFont="1" applyFill="1" applyBorder="1" applyAlignment="1" applyProtection="0">
      <alignment horizontal="center" vertical="top"/>
    </xf>
    <xf numFmtId="0" fontId="0" borderId="27" applyNumberFormat="0" applyFont="1" applyFill="0" applyBorder="1" applyAlignment="1" applyProtection="0">
      <alignment vertical="bottom"/>
    </xf>
    <xf numFmtId="0" fontId="0" fillId="3" borderId="25" applyNumberFormat="1" applyFont="1" applyFill="1" applyBorder="1" applyAlignment="1" applyProtection="0">
      <alignment vertical="bottom"/>
    </xf>
    <xf numFmtId="0" fontId="0" fillId="3" borderId="25" applyNumberFormat="1" applyFont="1" applyFill="1" applyBorder="1" applyAlignment="1" applyProtection="0">
      <alignment vertical="center" wrapText="1"/>
    </xf>
    <xf numFmtId="0" fontId="0" fillId="3" borderId="25" applyNumberFormat="1" applyFont="1" applyFill="1" applyBorder="1" applyAlignment="1" applyProtection="0">
      <alignment vertical="top"/>
    </xf>
    <xf numFmtId="0" fontId="0" applyNumberFormat="1" applyFont="1" applyFill="0" applyBorder="0" applyAlignment="1" applyProtection="0">
      <alignment vertical="bottom"/>
    </xf>
    <xf numFmtId="49" fontId="5" fillId="3" borderId="4" applyNumberFormat="1" applyFont="1" applyFill="1" applyBorder="1" applyAlignment="1" applyProtection="0">
      <alignment vertical="bottom"/>
    </xf>
    <xf numFmtId="0" fontId="5" fillId="3" borderId="4" applyNumberFormat="1" applyFont="1" applyFill="1" applyBorder="1" applyAlignment="1" applyProtection="0">
      <alignment vertical="bottom"/>
    </xf>
    <xf numFmtId="1" fontId="0" fillId="3" borderId="4" applyNumberFormat="1" applyFont="1" applyFill="1" applyBorder="1" applyAlignment="1" applyProtection="0">
      <alignment horizontal="left" vertical="bottom"/>
    </xf>
    <xf numFmtId="49" fontId="0" fillId="3" borderId="4" applyNumberFormat="1" applyFont="1" applyFill="1" applyBorder="1" applyAlignment="1" applyProtection="0">
      <alignment vertical="bottom"/>
    </xf>
    <xf numFmtId="49" fontId="0" fillId="3" borderId="4" applyNumberFormat="1" applyFont="1" applyFill="1" applyBorder="1" applyAlignment="1" applyProtection="0">
      <alignment horizontal="left" vertical="bottom"/>
    </xf>
    <xf numFmtId="49" fontId="0" fillId="3" borderId="4" applyNumberFormat="1" applyFont="1" applyFill="1" applyBorder="1" applyAlignment="1" applyProtection="0">
      <alignment horizontal="center" vertical="bottom"/>
    </xf>
  </cellXfs>
  <cellStyles count="1">
    <cellStyle name="Normal" xfId="0" builtinId="0"/>
  </cellStyles>
  <dxfs count="3">
    <dxf>
      <fill>
        <patternFill patternType="solid">
          <fgColor indexed="16"/>
          <bgColor indexed="17"/>
        </patternFill>
      </fill>
    </dxf>
    <dxf>
      <fill>
        <patternFill patternType="solid">
          <fgColor indexed="16"/>
          <bgColor indexed="17"/>
        </patternFill>
      </fill>
    </dxf>
    <dxf>
      <fill>
        <patternFill patternType="solid">
          <fgColor indexed="16"/>
          <bgColor indexed="17"/>
        </patternFill>
      </fill>
    </dxf>
  </dxfs>
  <tableStyles count="0"/>
  <colors>
    <indexedColors>
      <rgbColor rgb="ff000000"/>
      <rgbColor rgb="ffffffff"/>
      <rgbColor rgb="ffff0000"/>
      <rgbColor rgb="ff00ff00"/>
      <rgbColor rgb="ff0000ff"/>
      <rgbColor rgb="ffffff00"/>
      <rgbColor rgb="ffff00ff"/>
      <rgbColor rgb="ff00ffff"/>
      <rgbColor rgb="ff000000"/>
      <rgbColor rgb="ffffffff"/>
      <rgbColor rgb="ff333333"/>
      <rgbColor rgb="ffaaaaaa"/>
      <rgbColor rgb="ff000080"/>
      <rgbColor rgb="ff808080"/>
      <rgbColor rgb="ff0000ff"/>
      <rgbColor rgb="ffc0c0c0"/>
      <rgbColor rgb="00000000"/>
      <rgbColor rgb="ffffffcc"/>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42862</xdr:colOff>
      <xdr:row>4</xdr:row>
      <xdr:rowOff>77175</xdr:rowOff>
    </xdr:from>
    <xdr:to>
      <xdr:col>0</xdr:col>
      <xdr:colOff>289321</xdr:colOff>
      <xdr:row>4</xdr:row>
      <xdr:rowOff>306862</xdr:rowOff>
    </xdr:to>
    <xdr:pic>
      <xdr:nvPicPr>
        <xdr:cNvPr id="2" name="image.png"/>
        <xdr:cNvPicPr>
          <a:picLocks noChangeAspect="1"/>
        </xdr:cNvPicPr>
      </xdr:nvPicPr>
      <xdr:blipFill>
        <a:blip r:embed="rId1">
          <a:extLst/>
        </a:blip>
        <a:stretch>
          <a:fillRect/>
        </a:stretch>
      </xdr:blipFill>
      <xdr:spPr>
        <a:xfrm>
          <a:off x="42862" y="928709"/>
          <a:ext cx="246460" cy="229689"/>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1177.se" TargetMode="Externa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V126"/>
  <sheetViews>
    <sheetView workbookViewId="0" showGridLines="0" defaultGridColor="1"/>
  </sheetViews>
  <sheetFormatPr defaultColWidth="8.83333" defaultRowHeight="13.5" customHeight="1" outlineLevelRow="0" outlineLevelCol="0"/>
  <cols>
    <col min="1" max="1" width="4.5" style="1" customWidth="1"/>
    <col min="2" max="2" width="60.3516" style="1" customWidth="1"/>
    <col min="3" max="3" width="4.5" style="1" customWidth="1"/>
    <col min="4" max="4" width="13.8516" style="1" customWidth="1"/>
    <col min="5" max="5" width="11.5" style="1" customWidth="1"/>
    <col min="6" max="6" width="6.67188" style="1" customWidth="1"/>
    <col min="7" max="7" width="4.5" style="1" customWidth="1"/>
    <col min="8" max="8" width="4.17188" style="1" customWidth="1"/>
    <col min="9" max="9" width="51.3516" style="1" customWidth="1"/>
    <col min="10" max="10" width="2.17188" style="1" customWidth="1"/>
    <col min="11" max="11" width="12.1719" style="1" customWidth="1"/>
    <col min="12" max="12" width="12.1719" style="1" customWidth="1"/>
    <col min="13" max="13" width="9.17188" style="1" customWidth="1"/>
    <col min="14" max="14" width="8.85156" style="1" customWidth="1"/>
    <col min="15" max="15" width="8.85156" style="1" customWidth="1"/>
    <col min="16" max="16" width="8.85156" style="1" customWidth="1"/>
    <col min="17" max="17" width="8.85156" style="1" customWidth="1"/>
    <col min="18" max="18" width="8.85156" style="1" customWidth="1"/>
    <col min="19" max="19" width="8.85156" style="1" customWidth="1"/>
    <col min="20" max="20" width="8.85156" style="1" customWidth="1"/>
    <col min="21" max="21" width="8.85156" style="1" customWidth="1"/>
    <col min="22" max="22" width="8.85156" style="1" customWidth="1"/>
    <col min="23" max="256" width="8.85156" style="1" customWidth="1"/>
  </cols>
  <sheetData>
    <row r="1" ht="23.25" customHeight="1">
      <c r="A1" t="s" s="2">
        <v>0</v>
      </c>
      <c r="B1" s="3"/>
      <c r="C1" s="3"/>
      <c r="D1" s="3"/>
      <c r="E1" s="3"/>
      <c r="F1" s="3"/>
      <c r="G1" s="3"/>
      <c r="H1" s="3"/>
      <c r="I1" s="3"/>
      <c r="J1" s="4"/>
      <c r="K1" s="5"/>
      <c r="L1" s="6"/>
      <c r="M1" s="6"/>
      <c r="N1" s="6"/>
      <c r="O1" s="6"/>
      <c r="P1" s="7"/>
      <c r="Q1" t="s" s="8">
        <v>1</v>
      </c>
      <c r="R1" s="9">
        <v>0</v>
      </c>
      <c r="S1" s="7"/>
      <c r="T1" s="7"/>
      <c r="U1" s="7"/>
      <c r="V1" s="10"/>
    </row>
    <row r="2" ht="9.6" customHeight="1">
      <c r="A2" s="11"/>
      <c r="B2" s="12"/>
      <c r="C2" s="13"/>
      <c r="D2" s="13"/>
      <c r="E2" s="11"/>
      <c r="F2" s="11"/>
      <c r="G2" s="11"/>
      <c r="H2" s="11"/>
      <c r="I2" s="11"/>
      <c r="J2" s="14"/>
      <c r="K2" s="15"/>
      <c r="L2" s="16"/>
      <c r="M2" s="7"/>
      <c r="N2" s="7"/>
      <c r="O2" s="7"/>
      <c r="P2" s="17"/>
      <c r="Q2" t="s" s="18">
        <v>2</v>
      </c>
      <c r="R2" s="19">
        <v>1</v>
      </c>
      <c r="S2" s="7"/>
      <c r="T2" s="7"/>
      <c r="U2" s="7"/>
      <c r="V2" s="10"/>
    </row>
    <row r="3" ht="24.6" customHeight="1">
      <c r="A3" t="s" s="20">
        <v>3</v>
      </c>
      <c r="B3" s="21"/>
      <c r="C3" s="22"/>
      <c r="D3" t="s" s="23">
        <v>4</v>
      </c>
      <c r="E3" s="24"/>
      <c r="F3" s="24"/>
      <c r="G3" s="24"/>
      <c r="H3" s="24"/>
      <c r="I3" t="s" s="25">
        <v>5</v>
      </c>
      <c r="J3" s="26"/>
      <c r="K3" s="26"/>
      <c r="L3" s="26"/>
      <c r="M3" s="26"/>
      <c r="N3" s="27"/>
      <c r="O3" s="27"/>
      <c r="P3" s="17"/>
      <c r="Q3" t="s" s="18">
        <v>6</v>
      </c>
      <c r="R3" s="19">
        <v>2</v>
      </c>
      <c r="S3" s="7"/>
      <c r="T3" s="7"/>
      <c r="U3" s="7"/>
      <c r="V3" s="10"/>
    </row>
    <row r="4" ht="9.6" customHeight="1">
      <c r="A4" s="28"/>
      <c r="B4" s="24"/>
      <c r="C4" s="22"/>
      <c r="D4" s="29"/>
      <c r="E4" s="24"/>
      <c r="F4" s="24"/>
      <c r="G4" s="24"/>
      <c r="H4" s="24"/>
      <c r="I4" s="30"/>
      <c r="J4" s="26"/>
      <c r="K4" s="26"/>
      <c r="L4" s="26"/>
      <c r="M4" s="26"/>
      <c r="N4" s="27"/>
      <c r="O4" s="27"/>
      <c r="P4" s="17"/>
      <c r="Q4" t="s" s="18">
        <v>7</v>
      </c>
      <c r="R4" s="19">
        <v>3</v>
      </c>
      <c r="S4" s="7"/>
      <c r="T4" s="7"/>
      <c r="U4" s="7"/>
      <c r="V4" s="10"/>
    </row>
    <row r="5" ht="36.75" customHeight="1">
      <c r="A5" s="26"/>
      <c r="B5" t="s" s="31">
        <v>8</v>
      </c>
      <c r="C5" s="32"/>
      <c r="D5" t="s" s="33">
        <v>9</v>
      </c>
      <c r="E5" s="32"/>
      <c r="F5" s="32"/>
      <c r="G5" s="32"/>
      <c r="H5" s="32"/>
      <c r="I5" t="s" s="31">
        <v>10</v>
      </c>
      <c r="J5" s="26"/>
      <c r="K5" s="34"/>
      <c r="L5" s="34"/>
      <c r="M5" s="34"/>
      <c r="N5" s="35"/>
      <c r="O5" s="35"/>
      <c r="P5" s="17"/>
      <c r="Q5" t="s" s="18">
        <v>11</v>
      </c>
      <c r="R5" s="19">
        <v>4</v>
      </c>
      <c r="S5" s="7"/>
      <c r="T5" s="7"/>
      <c r="U5" s="7"/>
      <c r="V5" s="10"/>
    </row>
    <row r="6" ht="9.6" customHeight="1">
      <c r="A6" s="26"/>
      <c r="B6" s="36"/>
      <c r="C6" s="32"/>
      <c r="D6" s="37"/>
      <c r="E6" s="32"/>
      <c r="F6" s="32"/>
      <c r="G6" s="32"/>
      <c r="H6" s="32"/>
      <c r="I6" s="36"/>
      <c r="J6" s="26"/>
      <c r="K6" s="34"/>
      <c r="L6" s="34"/>
      <c r="M6" s="34"/>
      <c r="N6" s="35"/>
      <c r="O6" s="35"/>
      <c r="P6" s="17"/>
      <c r="Q6" t="s" s="18">
        <v>12</v>
      </c>
      <c r="R6" s="19">
        <v>5</v>
      </c>
      <c r="S6" s="7"/>
      <c r="T6" s="7"/>
      <c r="U6" s="7"/>
      <c r="V6" s="10"/>
    </row>
    <row r="7" ht="18" customHeight="1">
      <c r="A7" t="s" s="38">
        <v>13</v>
      </c>
      <c r="B7" s="26"/>
      <c r="C7" s="7"/>
      <c r="D7" s="26"/>
      <c r="E7" s="26"/>
      <c r="F7" s="26"/>
      <c r="G7" s="26"/>
      <c r="H7" s="26"/>
      <c r="I7" s="26"/>
      <c r="J7" s="26"/>
      <c r="K7" t="s" s="39">
        <v>14</v>
      </c>
      <c r="L7" t="s" s="39">
        <v>15</v>
      </c>
      <c r="M7" t="s" s="39">
        <v>16</v>
      </c>
      <c r="N7" t="s" s="40">
        <v>4</v>
      </c>
      <c r="O7" t="s" s="40">
        <v>17</v>
      </c>
      <c r="P7" s="17"/>
      <c r="Q7" t="s" s="18">
        <v>18</v>
      </c>
      <c r="R7" s="19">
        <v>0</v>
      </c>
      <c r="S7" s="7"/>
      <c r="T7" s="7"/>
      <c r="U7" s="7"/>
      <c r="V7" s="10"/>
    </row>
    <row r="8" ht="14.25" customHeight="1">
      <c r="A8" s="26"/>
      <c r="B8" s="41"/>
      <c r="C8" s="7"/>
      <c r="D8" s="42"/>
      <c r="E8" s="26"/>
      <c r="F8" s="26"/>
      <c r="G8" s="26"/>
      <c r="H8" s="26"/>
      <c r="I8" s="42"/>
      <c r="J8" s="26"/>
      <c r="K8" s="16"/>
      <c r="L8" s="16"/>
      <c r="M8" s="7"/>
      <c r="N8" s="7"/>
      <c r="O8" s="7"/>
      <c r="P8" s="17"/>
      <c r="Q8" s="7"/>
      <c r="R8" s="43"/>
      <c r="S8" s="7"/>
      <c r="T8" s="7"/>
      <c r="U8" s="7"/>
      <c r="V8" s="10"/>
    </row>
    <row r="9" ht="39.95" customHeight="1">
      <c r="A9" s="44">
        <v>1</v>
      </c>
      <c r="B9" t="s" s="45">
        <v>19</v>
      </c>
      <c r="C9" s="46"/>
      <c r="D9" t="s" s="47">
        <v>11</v>
      </c>
      <c r="E9" s="48"/>
      <c r="F9" s="49"/>
      <c r="G9" s="49"/>
      <c r="H9" s="50"/>
      <c r="I9" t="s" s="51">
        <v>20</v>
      </c>
      <c r="J9" s="48"/>
      <c r="K9" s="52">
        <v>5</v>
      </c>
      <c r="L9" s="53">
        <f>K9/K117</f>
        <v>1</v>
      </c>
      <c r="M9" s="54">
        <f>VLOOKUP(D9,Q1:R9,2,FALSE)</f>
        <v>4</v>
      </c>
      <c r="N9" s="55">
        <f>M9*L9</f>
        <v>4</v>
      </c>
      <c r="O9" s="55">
        <f>IF(M9=0,0,L9*MAX(R2:R8))</f>
        <v>5</v>
      </c>
      <c r="P9" s="17"/>
      <c r="Q9" s="7"/>
      <c r="R9" s="43"/>
      <c r="S9" s="7"/>
      <c r="T9" s="7"/>
      <c r="U9" s="7"/>
      <c r="V9" s="10"/>
    </row>
    <row r="10" ht="12.4" customHeight="1">
      <c r="A10" s="44"/>
      <c r="B10" s="56"/>
      <c r="C10" s="7"/>
      <c r="D10" s="57"/>
      <c r="E10" s="26"/>
      <c r="F10" s="26"/>
      <c r="G10" s="26"/>
      <c r="H10" s="26"/>
      <c r="I10" s="58"/>
      <c r="J10" s="26"/>
      <c r="K10" s="52"/>
      <c r="L10" s="53"/>
      <c r="M10" s="54"/>
      <c r="N10" s="54"/>
      <c r="O10" s="54"/>
      <c r="P10" s="59"/>
      <c r="Q10" s="7"/>
      <c r="R10" s="7"/>
      <c r="S10" s="7"/>
      <c r="T10" s="7"/>
      <c r="U10" s="7"/>
      <c r="V10" s="10"/>
    </row>
    <row r="11" ht="39.95" customHeight="1">
      <c r="A11" s="44">
        <f>A9+1</f>
        <v>2</v>
      </c>
      <c r="B11" t="s" s="45">
        <v>21</v>
      </c>
      <c r="C11" s="46"/>
      <c r="D11" t="s" s="47">
        <v>11</v>
      </c>
      <c r="E11" s="48"/>
      <c r="F11" s="49"/>
      <c r="G11" s="49"/>
      <c r="H11" s="50"/>
      <c r="I11" t="s" s="51">
        <v>22</v>
      </c>
      <c r="J11" s="48"/>
      <c r="K11" s="52">
        <v>5</v>
      </c>
      <c r="L11" s="53">
        <f>K11/K117</f>
        <v>1</v>
      </c>
      <c r="M11" s="54">
        <f>VLOOKUP(D11,Q1:R9,2,FALSE)</f>
        <v>4</v>
      </c>
      <c r="N11" s="55">
        <f>M11*L11</f>
        <v>4</v>
      </c>
      <c r="O11" s="55">
        <f>IF(M11=0,0,L11*MAX(R2:R8))</f>
        <v>5</v>
      </c>
      <c r="P11" s="59"/>
      <c r="Q11" s="27"/>
      <c r="R11" s="27"/>
      <c r="S11" s="10"/>
      <c r="T11" s="10"/>
      <c r="U11" s="10"/>
      <c r="V11" s="10"/>
    </row>
    <row r="12" ht="12.4" customHeight="1">
      <c r="A12" s="44"/>
      <c r="B12" s="56"/>
      <c r="C12" s="7"/>
      <c r="D12" s="57"/>
      <c r="E12" s="26"/>
      <c r="F12" s="26"/>
      <c r="G12" s="26"/>
      <c r="H12" s="26"/>
      <c r="I12" s="58"/>
      <c r="J12" s="26"/>
      <c r="K12" s="52"/>
      <c r="L12" s="53"/>
      <c r="M12" s="54"/>
      <c r="N12" s="54"/>
      <c r="O12" s="54"/>
      <c r="P12" s="10"/>
      <c r="Q12" s="10"/>
      <c r="R12" s="10"/>
      <c r="S12" s="60"/>
      <c r="T12" s="10"/>
      <c r="U12" s="10"/>
      <c r="V12" s="10"/>
    </row>
    <row r="13" ht="39.95" customHeight="1">
      <c r="A13" s="44">
        <f>A11+1</f>
        <v>3</v>
      </c>
      <c r="B13" t="s" s="45">
        <v>23</v>
      </c>
      <c r="C13" s="46"/>
      <c r="D13" t="s" s="47">
        <v>12</v>
      </c>
      <c r="E13" s="48"/>
      <c r="F13" s="49"/>
      <c r="G13" s="49"/>
      <c r="H13" s="50"/>
      <c r="I13" t="s" s="51">
        <v>24</v>
      </c>
      <c r="J13" s="48"/>
      <c r="K13" s="52">
        <v>4</v>
      </c>
      <c r="L13" s="53">
        <f>K13/K117</f>
        <v>0.8</v>
      </c>
      <c r="M13" s="54">
        <f>VLOOKUP(D13,Q1:R9,2,FALSE)</f>
        <v>5</v>
      </c>
      <c r="N13" s="55">
        <f>M13*L13</f>
        <v>4</v>
      </c>
      <c r="O13" s="55">
        <f>IF(M13=0,0,L13*MAX(R2:R8))</f>
        <v>4</v>
      </c>
      <c r="P13" s="10"/>
      <c r="Q13" s="10"/>
      <c r="R13" s="10"/>
      <c r="S13" s="60"/>
      <c r="T13" s="10"/>
      <c r="U13" s="10"/>
      <c r="V13" s="10"/>
    </row>
    <row r="14" ht="12.4" customHeight="1">
      <c r="A14" s="44"/>
      <c r="B14" s="56"/>
      <c r="C14" s="7"/>
      <c r="D14" s="57"/>
      <c r="E14" s="26"/>
      <c r="F14" s="26"/>
      <c r="G14" s="26"/>
      <c r="H14" s="26"/>
      <c r="I14" s="58"/>
      <c r="J14" s="26"/>
      <c r="K14" s="52"/>
      <c r="L14" s="53"/>
      <c r="M14" s="54"/>
      <c r="N14" s="54"/>
      <c r="O14" s="54"/>
      <c r="P14" s="27"/>
      <c r="Q14" s="27"/>
      <c r="R14" s="27"/>
      <c r="S14" s="56"/>
      <c r="T14" s="27"/>
      <c r="U14" s="27"/>
      <c r="V14" s="27"/>
    </row>
    <row r="15" ht="39.95" customHeight="1">
      <c r="A15" s="44">
        <f>A13+1</f>
        <v>4</v>
      </c>
      <c r="B15" t="s" s="45">
        <v>25</v>
      </c>
      <c r="C15" s="46"/>
      <c r="D15" t="s" s="47">
        <v>11</v>
      </c>
      <c r="E15" s="48"/>
      <c r="F15" s="49"/>
      <c r="G15" s="49"/>
      <c r="H15" s="50"/>
      <c r="I15" t="s" s="51">
        <v>26</v>
      </c>
      <c r="J15" s="48"/>
      <c r="K15" s="61">
        <v>3</v>
      </c>
      <c r="L15" s="62">
        <f>K15/K117</f>
        <v>0.6</v>
      </c>
      <c r="M15" s="54">
        <f>VLOOKUP(D15,Q1:R9,2,FALSE)</f>
        <v>4</v>
      </c>
      <c r="N15" s="55">
        <f>M15*L15</f>
        <v>2.4</v>
      </c>
      <c r="O15" s="63">
        <f>IF(M15=0,0,L15*MAX(R2:R8))</f>
        <v>3</v>
      </c>
      <c r="P15" s="17"/>
      <c r="Q15" s="27"/>
      <c r="R15" s="27"/>
      <c r="S15" s="17"/>
      <c r="T15" s="7"/>
      <c r="U15" s="27"/>
      <c r="V15" s="27"/>
    </row>
    <row r="16" ht="12.4" customHeight="1">
      <c r="A16" s="44"/>
      <c r="B16" s="56"/>
      <c r="C16" s="7"/>
      <c r="D16" s="57"/>
      <c r="E16" s="26"/>
      <c r="F16" s="26"/>
      <c r="G16" s="26"/>
      <c r="H16" s="26"/>
      <c r="I16" s="58"/>
      <c r="J16" s="26"/>
      <c r="K16" s="52"/>
      <c r="L16" s="53"/>
      <c r="M16" s="54"/>
      <c r="N16" s="54"/>
      <c r="O16" s="54"/>
      <c r="P16" s="27"/>
      <c r="Q16" s="27"/>
      <c r="R16" s="27"/>
      <c r="S16" s="56"/>
      <c r="T16" s="7"/>
      <c r="U16" s="27"/>
      <c r="V16" s="27"/>
    </row>
    <row r="17" ht="39.95" customHeight="1">
      <c r="A17" s="44">
        <f>A15+1</f>
        <v>5</v>
      </c>
      <c r="B17" t="s" s="45">
        <v>27</v>
      </c>
      <c r="C17" s="46"/>
      <c r="D17" t="s" s="47">
        <v>11</v>
      </c>
      <c r="E17" s="48"/>
      <c r="F17" s="49"/>
      <c r="G17" s="49"/>
      <c r="H17" s="50"/>
      <c r="I17" t="s" s="51">
        <v>28</v>
      </c>
      <c r="J17" s="48"/>
      <c r="K17" s="52">
        <v>3</v>
      </c>
      <c r="L17" s="53">
        <f>K17/K117</f>
        <v>0.6</v>
      </c>
      <c r="M17" s="54">
        <f>VLOOKUP(D17,Q1:R9,2,FALSE)</f>
        <v>4</v>
      </c>
      <c r="N17" s="55">
        <f>M17*L17</f>
        <v>2.4</v>
      </c>
      <c r="O17" s="55">
        <f>IF(M17=0,0,L17*MAX(R2:R8))</f>
        <v>3</v>
      </c>
      <c r="P17" s="27"/>
      <c r="Q17" s="27"/>
      <c r="R17" s="27"/>
      <c r="S17" s="56"/>
      <c r="T17" s="7"/>
      <c r="U17" s="27"/>
      <c r="V17" s="27"/>
    </row>
    <row r="18" ht="12.4" customHeight="1">
      <c r="A18" s="26"/>
      <c r="B18" s="64"/>
      <c r="C18" s="7"/>
      <c r="D18" s="65"/>
      <c r="E18" s="26"/>
      <c r="F18" s="26"/>
      <c r="G18" s="26"/>
      <c r="H18" s="26"/>
      <c r="I18" s="66"/>
      <c r="J18" s="26"/>
      <c r="K18" s="52"/>
      <c r="L18" s="53"/>
      <c r="M18" s="54"/>
      <c r="N18" s="54"/>
      <c r="O18" s="54"/>
      <c r="P18" s="27"/>
      <c r="Q18" s="27"/>
      <c r="R18" s="27"/>
      <c r="S18" s="56"/>
      <c r="T18" s="7"/>
      <c r="U18" s="27"/>
      <c r="V18" s="27"/>
    </row>
    <row r="19" ht="15.75" customHeight="1">
      <c r="A19" t="s" s="38">
        <v>29</v>
      </c>
      <c r="B19" s="26"/>
      <c r="C19" s="41"/>
      <c r="D19" s="67"/>
      <c r="E19" s="26"/>
      <c r="F19" s="26"/>
      <c r="G19" s="26"/>
      <c r="H19" s="26"/>
      <c r="I19" s="26"/>
      <c r="J19" s="26"/>
      <c r="K19" s="52"/>
      <c r="L19" s="53"/>
      <c r="M19" s="54"/>
      <c r="N19" s="54"/>
      <c r="O19" s="54"/>
      <c r="P19" s="27"/>
      <c r="Q19" s="27"/>
      <c r="R19" s="27"/>
      <c r="S19" s="27"/>
      <c r="T19" s="27"/>
      <c r="U19" s="27"/>
      <c r="V19" s="27"/>
    </row>
    <row r="20" ht="14.25" customHeight="1">
      <c r="A20" s="26"/>
      <c r="B20" s="68"/>
      <c r="C20" s="41"/>
      <c r="D20" s="69"/>
      <c r="E20" s="26"/>
      <c r="F20" s="26"/>
      <c r="G20" s="26"/>
      <c r="H20" s="26"/>
      <c r="I20" s="42"/>
      <c r="J20" s="26"/>
      <c r="K20" s="52"/>
      <c r="L20" s="53"/>
      <c r="M20" s="54"/>
      <c r="N20" s="54"/>
      <c r="O20" s="54"/>
      <c r="P20" s="27"/>
      <c r="Q20" s="27"/>
      <c r="R20" s="27"/>
      <c r="S20" s="27"/>
      <c r="T20" s="27"/>
      <c r="U20" s="27"/>
      <c r="V20" s="27"/>
    </row>
    <row r="21" ht="39.95" customHeight="1">
      <c r="A21" s="44">
        <f>A17+1</f>
        <v>6</v>
      </c>
      <c r="B21" t="s" s="45">
        <v>30</v>
      </c>
      <c r="C21" s="46"/>
      <c r="D21" t="s" s="47">
        <v>12</v>
      </c>
      <c r="E21" s="48"/>
      <c r="F21" s="49"/>
      <c r="G21" s="49"/>
      <c r="H21" s="50"/>
      <c r="I21" t="s" s="51">
        <v>31</v>
      </c>
      <c r="J21" s="48"/>
      <c r="K21" s="52">
        <v>3</v>
      </c>
      <c r="L21" s="53">
        <f>K21/K117</f>
        <v>0.6</v>
      </c>
      <c r="M21" s="54">
        <f>VLOOKUP(D21,Q1:R9,2,FALSE)</f>
        <v>5</v>
      </c>
      <c r="N21" s="55">
        <f>M21*L21</f>
        <v>3</v>
      </c>
      <c r="O21" s="55">
        <f>IF(M21=0,0,L21*MAX(R2:R8))</f>
        <v>3</v>
      </c>
      <c r="P21" s="27"/>
      <c r="Q21" s="27"/>
      <c r="R21" s="27"/>
      <c r="S21" s="27"/>
      <c r="T21" s="27"/>
      <c r="U21" s="27"/>
      <c r="V21" s="27"/>
    </row>
    <row r="22" ht="12.4" customHeight="1">
      <c r="A22" s="44"/>
      <c r="B22" s="56"/>
      <c r="C22" s="7"/>
      <c r="D22" s="57"/>
      <c r="E22" s="26"/>
      <c r="F22" s="26"/>
      <c r="G22" s="26"/>
      <c r="H22" s="26"/>
      <c r="I22" s="58"/>
      <c r="J22" s="26"/>
      <c r="K22" s="61"/>
      <c r="L22" s="62"/>
      <c r="M22" s="54"/>
      <c r="N22" s="70"/>
      <c r="O22" s="70"/>
      <c r="P22" s="56"/>
      <c r="Q22" s="56"/>
      <c r="R22" s="56"/>
      <c r="S22" s="27"/>
      <c r="T22" s="27"/>
      <c r="U22" s="27"/>
      <c r="V22" s="27"/>
    </row>
    <row r="23" ht="39.95" customHeight="1">
      <c r="A23" s="44">
        <f>A21+1</f>
        <v>7</v>
      </c>
      <c r="B23" t="s" s="45">
        <v>32</v>
      </c>
      <c r="C23" s="46"/>
      <c r="D23" t="s" s="47">
        <v>12</v>
      </c>
      <c r="E23" s="48"/>
      <c r="F23" s="49"/>
      <c r="G23" s="49"/>
      <c r="H23" s="50"/>
      <c r="I23" t="s" s="51">
        <v>33</v>
      </c>
      <c r="J23" s="48"/>
      <c r="K23" s="52">
        <v>4</v>
      </c>
      <c r="L23" s="53">
        <f>K23/K117</f>
        <v>0.8</v>
      </c>
      <c r="M23" s="54">
        <f>VLOOKUP(D23,Q1:R9,2,FALSE)</f>
        <v>5</v>
      </c>
      <c r="N23" s="55">
        <f>M23*L23</f>
        <v>4</v>
      </c>
      <c r="O23" s="55">
        <f>IF(M23=0,0,L23*MAX(R2:R8))</f>
        <v>4</v>
      </c>
      <c r="P23" s="27"/>
      <c r="Q23" s="56"/>
      <c r="R23" s="56"/>
      <c r="S23" s="27"/>
      <c r="T23" s="27"/>
      <c r="U23" s="27"/>
      <c r="V23" s="27"/>
    </row>
    <row r="24" ht="12.4" customHeight="1">
      <c r="A24" s="44"/>
      <c r="B24" s="56"/>
      <c r="C24" s="7"/>
      <c r="D24" s="57"/>
      <c r="E24" s="7"/>
      <c r="F24" s="7"/>
      <c r="G24" s="7"/>
      <c r="H24" s="7"/>
      <c r="I24" s="71"/>
      <c r="J24" s="7"/>
      <c r="K24" s="52"/>
      <c r="L24" s="53"/>
      <c r="M24" s="54"/>
      <c r="N24" s="54"/>
      <c r="O24" s="54"/>
      <c r="P24" s="27"/>
      <c r="Q24" s="56"/>
      <c r="R24" s="56"/>
      <c r="S24" s="27"/>
      <c r="T24" s="27"/>
      <c r="U24" s="27"/>
      <c r="V24" s="27"/>
    </row>
    <row r="25" ht="39.95" customHeight="1">
      <c r="A25" s="44">
        <f>A23+1</f>
        <v>8</v>
      </c>
      <c r="B25" t="s" s="45">
        <v>34</v>
      </c>
      <c r="C25" s="46"/>
      <c r="D25" t="s" s="47">
        <v>11</v>
      </c>
      <c r="E25" s="48"/>
      <c r="F25" s="26"/>
      <c r="G25" s="26"/>
      <c r="H25" s="50"/>
      <c r="I25" t="s" s="51">
        <v>35</v>
      </c>
      <c r="J25" s="48"/>
      <c r="K25" s="52">
        <v>3</v>
      </c>
      <c r="L25" s="53">
        <f>K25/K117</f>
        <v>0.6</v>
      </c>
      <c r="M25" s="54">
        <f>VLOOKUP(D25,Q1:R9,2,FALSE)</f>
        <v>4</v>
      </c>
      <c r="N25" s="55">
        <f>M25*L25</f>
        <v>2.4</v>
      </c>
      <c r="O25" s="55">
        <f>IF(M25=0,0,L25*MAX(R2:R8))</f>
        <v>3</v>
      </c>
      <c r="P25" s="27"/>
      <c r="Q25" s="56"/>
      <c r="R25" s="56"/>
      <c r="S25" s="27"/>
      <c r="T25" s="27"/>
      <c r="U25" s="27"/>
      <c r="V25" s="27"/>
    </row>
    <row r="26" ht="12.4" customHeight="1">
      <c r="A26" s="26"/>
      <c r="B26" s="64"/>
      <c r="C26" s="7"/>
      <c r="D26" s="65"/>
      <c r="E26" s="26"/>
      <c r="F26" s="26"/>
      <c r="G26" s="26"/>
      <c r="H26" s="26"/>
      <c r="I26" s="66"/>
      <c r="J26" s="26"/>
      <c r="K26" s="52"/>
      <c r="L26" s="53"/>
      <c r="M26" s="54"/>
      <c r="N26" s="54"/>
      <c r="O26" s="54"/>
      <c r="P26" s="27"/>
      <c r="Q26" s="56"/>
      <c r="R26" s="56"/>
      <c r="S26" s="56"/>
      <c r="T26" s="27"/>
      <c r="U26" s="27"/>
      <c r="V26" s="27"/>
    </row>
    <row r="27" ht="15.75" customHeight="1">
      <c r="A27" t="s" s="38">
        <v>36</v>
      </c>
      <c r="B27" s="26"/>
      <c r="C27" s="41"/>
      <c r="D27" s="72"/>
      <c r="E27" s="26"/>
      <c r="F27" s="26"/>
      <c r="G27" s="26"/>
      <c r="H27" s="26"/>
      <c r="I27" s="26"/>
      <c r="J27" s="26"/>
      <c r="K27" s="52"/>
      <c r="L27" s="53"/>
      <c r="M27" s="54"/>
      <c r="N27" s="54"/>
      <c r="O27" s="54"/>
      <c r="P27" s="27"/>
      <c r="Q27" s="56"/>
      <c r="R27" s="56"/>
      <c r="S27" s="56"/>
      <c r="T27" s="27"/>
      <c r="U27" s="27"/>
      <c r="V27" s="27"/>
    </row>
    <row r="28" ht="14.25" customHeight="1">
      <c r="A28" s="26"/>
      <c r="B28" s="68"/>
      <c r="C28" s="41"/>
      <c r="D28" s="73"/>
      <c r="E28" s="26"/>
      <c r="F28" s="26"/>
      <c r="G28" s="26"/>
      <c r="H28" s="26"/>
      <c r="I28" s="42"/>
      <c r="J28" s="26"/>
      <c r="K28" s="52"/>
      <c r="L28" s="53"/>
      <c r="M28" s="54"/>
      <c r="N28" s="54"/>
      <c r="O28" s="54"/>
      <c r="P28" s="27"/>
      <c r="Q28" s="56"/>
      <c r="R28" s="56"/>
      <c r="S28" s="56"/>
      <c r="T28" s="27"/>
      <c r="U28" s="27"/>
      <c r="V28" s="27"/>
    </row>
    <row r="29" ht="39.95" customHeight="1">
      <c r="A29" s="44">
        <f>A25+1</f>
        <v>9</v>
      </c>
      <c r="B29" t="s" s="45">
        <v>37</v>
      </c>
      <c r="C29" s="46"/>
      <c r="D29" t="s" s="47">
        <v>12</v>
      </c>
      <c r="E29" s="48"/>
      <c r="F29" s="49"/>
      <c r="G29" s="49"/>
      <c r="H29" s="50"/>
      <c r="I29" t="s" s="51">
        <v>38</v>
      </c>
      <c r="J29" s="48"/>
      <c r="K29" s="52">
        <v>2</v>
      </c>
      <c r="L29" s="53">
        <f>K29/K117</f>
        <v>0.4</v>
      </c>
      <c r="M29" s="54">
        <f>VLOOKUP(D29,Q1:R9,2,FALSE)</f>
        <v>5</v>
      </c>
      <c r="N29" s="55">
        <f>M29*L29</f>
        <v>2</v>
      </c>
      <c r="O29" s="55">
        <f>IF(M29=0,0,L29*MAX(R2:R8))</f>
        <v>2</v>
      </c>
      <c r="P29" s="27"/>
      <c r="Q29" s="56"/>
      <c r="R29" s="56"/>
      <c r="S29" s="56"/>
      <c r="T29" s="27"/>
      <c r="U29" s="27"/>
      <c r="V29" s="27"/>
    </row>
    <row r="30" ht="12.4" customHeight="1">
      <c r="A30" s="44"/>
      <c r="B30" s="56"/>
      <c r="C30" s="7"/>
      <c r="D30" s="57"/>
      <c r="E30" s="26"/>
      <c r="F30" s="26"/>
      <c r="G30" s="26"/>
      <c r="H30" s="26"/>
      <c r="I30" s="58"/>
      <c r="J30" s="26"/>
      <c r="K30" s="61"/>
      <c r="L30" s="62"/>
      <c r="M30" s="54"/>
      <c r="N30" s="74"/>
      <c r="O30" s="70"/>
      <c r="P30" s="17"/>
      <c r="Q30" s="17"/>
      <c r="R30" s="17"/>
      <c r="S30" s="17"/>
      <c r="T30" s="27"/>
      <c r="U30" s="27"/>
      <c r="V30" s="27"/>
    </row>
    <row r="31" ht="39.95" customHeight="1">
      <c r="A31" s="44">
        <f>A29+1</f>
        <v>10</v>
      </c>
      <c r="B31" t="s" s="45">
        <v>39</v>
      </c>
      <c r="C31" s="46"/>
      <c r="D31" t="s" s="47">
        <v>12</v>
      </c>
      <c r="E31" s="48"/>
      <c r="F31" s="49"/>
      <c r="G31" s="49"/>
      <c r="H31" s="50"/>
      <c r="I31" t="s" s="51">
        <v>40</v>
      </c>
      <c r="J31" s="48"/>
      <c r="K31" s="52">
        <v>4</v>
      </c>
      <c r="L31" s="53">
        <f>K31/K117</f>
        <v>0.8</v>
      </c>
      <c r="M31" s="54">
        <f>VLOOKUP(D31,Q1:R9,2,FALSE)</f>
        <v>5</v>
      </c>
      <c r="N31" s="55">
        <f>M31*L31</f>
        <v>4</v>
      </c>
      <c r="O31" s="55">
        <f>IF(M31=0,0,L31*MAX(R2:R8))</f>
        <v>4</v>
      </c>
      <c r="P31" s="27"/>
      <c r="Q31" s="27"/>
      <c r="R31" s="27"/>
      <c r="S31" s="27"/>
      <c r="T31" s="27"/>
      <c r="U31" s="27"/>
      <c r="V31" s="27"/>
    </row>
    <row r="32" ht="12.4" customHeight="1">
      <c r="A32" s="44"/>
      <c r="B32" s="56"/>
      <c r="C32" s="7"/>
      <c r="D32" s="57"/>
      <c r="E32" s="26"/>
      <c r="F32" s="26"/>
      <c r="G32" s="26"/>
      <c r="H32" s="26"/>
      <c r="I32" s="58"/>
      <c r="J32" s="26"/>
      <c r="K32" s="52"/>
      <c r="L32" s="53"/>
      <c r="M32" s="54"/>
      <c r="N32" s="54"/>
      <c r="O32" s="54"/>
      <c r="P32" s="27"/>
      <c r="Q32" s="27"/>
      <c r="R32" s="27"/>
      <c r="S32" s="27"/>
      <c r="T32" s="27"/>
      <c r="U32" s="27"/>
      <c r="V32" s="27"/>
    </row>
    <row r="33" ht="39.95" customHeight="1">
      <c r="A33" s="44">
        <f>A31+1</f>
        <v>11</v>
      </c>
      <c r="B33" t="s" s="45">
        <v>41</v>
      </c>
      <c r="C33" s="46"/>
      <c r="D33" t="s" s="47">
        <v>11</v>
      </c>
      <c r="E33" s="48"/>
      <c r="F33" s="26"/>
      <c r="G33" s="26"/>
      <c r="H33" s="50"/>
      <c r="I33" t="s" s="51">
        <v>42</v>
      </c>
      <c r="J33" s="48"/>
      <c r="K33" s="52">
        <v>3</v>
      </c>
      <c r="L33" s="53">
        <f>K33/K117</f>
        <v>0.6</v>
      </c>
      <c r="M33" s="54">
        <f>VLOOKUP(D33,Q1:R9,2,FALSE)</f>
        <v>4</v>
      </c>
      <c r="N33" s="55">
        <f>M33*L33</f>
        <v>2.4</v>
      </c>
      <c r="O33" s="55">
        <f>IF(M33=0,0,L33*MAX(R2:R8))</f>
        <v>3</v>
      </c>
      <c r="P33" s="27"/>
      <c r="Q33" s="27"/>
      <c r="R33" s="27"/>
      <c r="S33" s="27"/>
      <c r="T33" s="27"/>
      <c r="U33" s="27"/>
      <c r="V33" s="27"/>
    </row>
    <row r="34" ht="12.4" customHeight="1">
      <c r="A34" s="44"/>
      <c r="B34" s="56"/>
      <c r="C34" s="7"/>
      <c r="D34" s="57"/>
      <c r="E34" s="26"/>
      <c r="F34" s="26"/>
      <c r="G34" s="26"/>
      <c r="H34" s="26"/>
      <c r="I34" s="58"/>
      <c r="J34" s="26"/>
      <c r="K34" s="52"/>
      <c r="L34" s="53"/>
      <c r="M34" s="54"/>
      <c r="N34" s="54"/>
      <c r="O34" s="54"/>
      <c r="P34" s="27"/>
      <c r="Q34" s="27"/>
      <c r="R34" s="27"/>
      <c r="S34" s="27"/>
      <c r="T34" s="27"/>
      <c r="U34" s="27"/>
      <c r="V34" s="27"/>
    </row>
    <row r="35" ht="39.95" customHeight="1">
      <c r="A35" s="44">
        <f>A33+1</f>
        <v>12</v>
      </c>
      <c r="B35" t="s" s="45">
        <v>43</v>
      </c>
      <c r="C35" s="46"/>
      <c r="D35" t="s" s="47">
        <v>12</v>
      </c>
      <c r="E35" s="48"/>
      <c r="F35" s="49"/>
      <c r="G35" s="49"/>
      <c r="H35" s="50"/>
      <c r="I35" t="s" s="51">
        <v>44</v>
      </c>
      <c r="J35" s="48"/>
      <c r="K35" s="52">
        <v>5</v>
      </c>
      <c r="L35" s="53">
        <f>K35/K117</f>
        <v>1</v>
      </c>
      <c r="M35" s="54">
        <f>VLOOKUP(D35,Q1:R9,2,FALSE)</f>
        <v>5</v>
      </c>
      <c r="N35" s="55">
        <f>M35*L35</f>
        <v>5</v>
      </c>
      <c r="O35" s="55">
        <f>IF(M35=0,0,L35*MAX(R2:R8))</f>
        <v>5</v>
      </c>
      <c r="P35" s="27"/>
      <c r="Q35" s="27"/>
      <c r="R35" s="27"/>
      <c r="S35" s="27"/>
      <c r="T35" s="27"/>
      <c r="U35" s="27"/>
      <c r="V35" s="27"/>
    </row>
    <row r="36" ht="12.4" customHeight="1">
      <c r="A36" s="44"/>
      <c r="B36" s="56"/>
      <c r="C36" s="7"/>
      <c r="D36" s="57"/>
      <c r="E36" s="26"/>
      <c r="F36" s="26"/>
      <c r="G36" s="26"/>
      <c r="H36" s="26"/>
      <c r="I36" s="58"/>
      <c r="J36" s="26"/>
      <c r="K36" s="52"/>
      <c r="L36" s="53"/>
      <c r="M36" s="54"/>
      <c r="N36" s="54"/>
      <c r="O36" s="54"/>
      <c r="P36" s="27"/>
      <c r="Q36" s="27"/>
      <c r="R36" s="27"/>
      <c r="S36" s="27"/>
      <c r="T36" s="27"/>
      <c r="U36" s="27"/>
      <c r="V36" s="27"/>
    </row>
    <row r="37" ht="39.95" customHeight="1">
      <c r="A37" s="44">
        <f>A35+1</f>
        <v>13</v>
      </c>
      <c r="B37" t="s" s="45">
        <v>45</v>
      </c>
      <c r="C37" s="46"/>
      <c r="D37" t="s" s="47">
        <v>12</v>
      </c>
      <c r="E37" s="48"/>
      <c r="F37" s="49"/>
      <c r="G37" s="49"/>
      <c r="H37" s="50"/>
      <c r="I37" t="s" s="51">
        <v>46</v>
      </c>
      <c r="J37" s="48"/>
      <c r="K37" s="52">
        <v>3</v>
      </c>
      <c r="L37" s="53">
        <f>K37/K117</f>
        <v>0.6</v>
      </c>
      <c r="M37" s="54">
        <f>VLOOKUP(D37,Q1:R9,2,FALSE)</f>
        <v>5</v>
      </c>
      <c r="N37" s="55">
        <f>M37*L37</f>
        <v>3</v>
      </c>
      <c r="O37" s="55">
        <f>IF(M37=0,0,L37*MAX(R2:R8))</f>
        <v>3</v>
      </c>
      <c r="P37" s="27"/>
      <c r="Q37" s="27"/>
      <c r="R37" s="27"/>
      <c r="S37" s="27"/>
      <c r="T37" s="27"/>
      <c r="U37" s="27"/>
      <c r="V37" s="27"/>
    </row>
    <row r="38" ht="12.4" customHeight="1">
      <c r="A38" s="44"/>
      <c r="B38" s="56"/>
      <c r="C38" s="7"/>
      <c r="D38" s="57"/>
      <c r="E38" s="26"/>
      <c r="F38" s="26"/>
      <c r="G38" s="26"/>
      <c r="H38" s="26"/>
      <c r="I38" s="58"/>
      <c r="J38" s="26"/>
      <c r="K38" s="52"/>
      <c r="L38" s="53"/>
      <c r="M38" s="54"/>
      <c r="N38" s="54"/>
      <c r="O38" s="54"/>
      <c r="P38" s="27"/>
      <c r="Q38" s="27"/>
      <c r="R38" s="27"/>
      <c r="S38" s="27"/>
      <c r="T38" s="27"/>
      <c r="U38" s="27"/>
      <c r="V38" s="27"/>
    </row>
    <row r="39" ht="39.95" customHeight="1">
      <c r="A39" s="44">
        <f>A37+1</f>
        <v>14</v>
      </c>
      <c r="B39" t="s" s="45">
        <v>47</v>
      </c>
      <c r="C39" s="46"/>
      <c r="D39" t="s" s="47">
        <v>12</v>
      </c>
      <c r="E39" s="48"/>
      <c r="F39" s="49"/>
      <c r="G39" s="49"/>
      <c r="H39" s="50"/>
      <c r="I39" t="s" s="51">
        <v>48</v>
      </c>
      <c r="J39" s="48"/>
      <c r="K39" s="52">
        <v>4</v>
      </c>
      <c r="L39" s="53">
        <f>K39/K117</f>
        <v>0.8</v>
      </c>
      <c r="M39" s="54">
        <f>VLOOKUP(D39,Q1:R9,2,FALSE)</f>
        <v>5</v>
      </c>
      <c r="N39" s="55">
        <f>M39*L39</f>
        <v>4</v>
      </c>
      <c r="O39" s="55">
        <f>IF(M39=0,0,L39*MAX(R2:R8))</f>
        <v>4</v>
      </c>
      <c r="P39" s="27"/>
      <c r="Q39" s="56"/>
      <c r="R39" s="56"/>
      <c r="S39" s="56"/>
      <c r="T39" s="27"/>
      <c r="U39" s="27"/>
      <c r="V39" s="27"/>
    </row>
    <row r="40" ht="12.4" customHeight="1">
      <c r="A40" s="44"/>
      <c r="B40" s="56"/>
      <c r="C40" s="7"/>
      <c r="D40" s="57"/>
      <c r="E40" s="26"/>
      <c r="F40" s="26"/>
      <c r="G40" s="26"/>
      <c r="H40" s="26"/>
      <c r="I40" s="58"/>
      <c r="J40" s="26"/>
      <c r="K40" s="61"/>
      <c r="L40" s="62"/>
      <c r="M40" s="54"/>
      <c r="N40" s="74"/>
      <c r="O40" s="70"/>
      <c r="P40" s="17"/>
      <c r="Q40" s="17"/>
      <c r="R40" s="17"/>
      <c r="S40" s="17"/>
      <c r="T40" s="27"/>
      <c r="U40" s="27"/>
      <c r="V40" s="27"/>
    </row>
    <row r="41" ht="39.95" customHeight="1">
      <c r="A41" s="44">
        <f>A39+1</f>
        <v>15</v>
      </c>
      <c r="B41" t="s" s="45">
        <v>49</v>
      </c>
      <c r="C41" s="46"/>
      <c r="D41" t="s" s="47">
        <v>12</v>
      </c>
      <c r="E41" s="48"/>
      <c r="F41" s="49"/>
      <c r="G41" s="49"/>
      <c r="H41" s="50"/>
      <c r="I41" t="s" s="51">
        <v>50</v>
      </c>
      <c r="J41" s="48"/>
      <c r="K41" s="52">
        <v>2</v>
      </c>
      <c r="L41" s="53">
        <f>K41/K117</f>
        <v>0.4</v>
      </c>
      <c r="M41" s="54">
        <f>VLOOKUP(D41,Q1:R9,2,FALSE)</f>
        <v>5</v>
      </c>
      <c r="N41" s="55">
        <f>M41*L41</f>
        <v>2</v>
      </c>
      <c r="O41" s="55">
        <f>IF(M41=0,0,L41*MAX(R2:R8))</f>
        <v>2</v>
      </c>
      <c r="P41" s="27"/>
      <c r="Q41" s="27"/>
      <c r="R41" s="27"/>
      <c r="S41" s="27"/>
      <c r="T41" s="27"/>
      <c r="U41" s="27"/>
      <c r="V41" s="27"/>
    </row>
    <row r="42" ht="12.4" customHeight="1">
      <c r="A42" s="44"/>
      <c r="B42" s="56"/>
      <c r="C42" s="7"/>
      <c r="D42" s="57"/>
      <c r="E42" s="26"/>
      <c r="F42" s="26"/>
      <c r="G42" s="26"/>
      <c r="H42" s="26"/>
      <c r="I42" s="58"/>
      <c r="J42" s="26"/>
      <c r="K42" s="52"/>
      <c r="L42" s="53"/>
      <c r="M42" s="54"/>
      <c r="N42" s="54"/>
      <c r="O42" s="54"/>
      <c r="P42" s="27"/>
      <c r="Q42" s="27"/>
      <c r="R42" s="27"/>
      <c r="S42" s="27"/>
      <c r="T42" s="27"/>
      <c r="U42" s="27"/>
      <c r="V42" s="27"/>
    </row>
    <row r="43" ht="39.95" customHeight="1">
      <c r="A43" s="44">
        <f>A41+1</f>
        <v>16</v>
      </c>
      <c r="B43" t="s" s="45">
        <v>51</v>
      </c>
      <c r="C43" s="46"/>
      <c r="D43" t="s" s="47">
        <v>11</v>
      </c>
      <c r="E43" s="48"/>
      <c r="F43" s="49"/>
      <c r="G43" s="49"/>
      <c r="H43" s="50"/>
      <c r="I43" t="s" s="51">
        <v>52</v>
      </c>
      <c r="J43" s="48"/>
      <c r="K43" s="52">
        <v>2</v>
      </c>
      <c r="L43" s="53">
        <f>K43/K117</f>
        <v>0.4</v>
      </c>
      <c r="M43" s="54">
        <f>VLOOKUP(D43,Q1:R9,2,FALSE)</f>
        <v>4</v>
      </c>
      <c r="N43" s="55">
        <f>M43*L43</f>
        <v>1.6</v>
      </c>
      <c r="O43" s="55">
        <f>IF(M43=0,0,L43*MAX(R2:R8))</f>
        <v>2</v>
      </c>
      <c r="P43" s="27"/>
      <c r="Q43" s="27"/>
      <c r="R43" s="27"/>
      <c r="S43" s="27"/>
      <c r="T43" s="27"/>
      <c r="U43" s="27"/>
      <c r="V43" s="27"/>
    </row>
    <row r="44" ht="12.4" customHeight="1">
      <c r="A44" s="44"/>
      <c r="B44" s="56"/>
      <c r="C44" s="7"/>
      <c r="D44" s="57"/>
      <c r="E44" s="26"/>
      <c r="F44" s="26"/>
      <c r="G44" s="26"/>
      <c r="H44" s="26"/>
      <c r="I44" s="58"/>
      <c r="J44" s="26"/>
      <c r="K44" s="52"/>
      <c r="L44" s="53"/>
      <c r="M44" s="54"/>
      <c r="N44" s="54"/>
      <c r="O44" s="54"/>
      <c r="P44" s="27"/>
      <c r="Q44" s="27"/>
      <c r="R44" s="27"/>
      <c r="S44" s="27"/>
      <c r="T44" s="27"/>
      <c r="U44" s="27"/>
      <c r="V44" s="27"/>
    </row>
    <row r="45" ht="39.95" customHeight="1">
      <c r="A45" s="44">
        <f>A43+1</f>
        <v>17</v>
      </c>
      <c r="B45" t="s" s="45">
        <v>53</v>
      </c>
      <c r="C45" s="46"/>
      <c r="D45" t="s" s="47">
        <v>7</v>
      </c>
      <c r="E45" s="48"/>
      <c r="F45" s="49"/>
      <c r="G45" s="49"/>
      <c r="H45" s="50"/>
      <c r="I45" t="s" s="51">
        <v>54</v>
      </c>
      <c r="J45" s="48"/>
      <c r="K45" s="52">
        <v>1</v>
      </c>
      <c r="L45" s="53">
        <f>K45/K117</f>
        <v>0.2</v>
      </c>
      <c r="M45" s="54">
        <f>VLOOKUP(D45,Q1:R9,2,FALSE)</f>
        <v>3</v>
      </c>
      <c r="N45" s="55">
        <f>M45*L45</f>
        <v>0.6000000000000001</v>
      </c>
      <c r="O45" s="55">
        <f>IF(M45=0,0,L45*MAX(R2:R8))</f>
        <v>1</v>
      </c>
      <c r="P45" s="27"/>
      <c r="Q45" s="27"/>
      <c r="R45" s="27"/>
      <c r="S45" s="27"/>
      <c r="T45" s="27"/>
      <c r="U45" s="27"/>
      <c r="V45" s="27"/>
    </row>
    <row r="46" ht="12.4" customHeight="1">
      <c r="A46" s="26"/>
      <c r="B46" s="64"/>
      <c r="C46" s="7"/>
      <c r="D46" s="65"/>
      <c r="E46" s="26"/>
      <c r="F46" s="26"/>
      <c r="G46" s="26"/>
      <c r="H46" s="26"/>
      <c r="I46" s="66"/>
      <c r="J46" s="26"/>
      <c r="K46" s="52"/>
      <c r="L46" s="53"/>
      <c r="M46" s="54"/>
      <c r="N46" s="54"/>
      <c r="O46" s="54"/>
      <c r="P46" s="27"/>
      <c r="Q46" s="27"/>
      <c r="R46" s="27"/>
      <c r="S46" s="27"/>
      <c r="T46" s="27"/>
      <c r="U46" s="27"/>
      <c r="V46" s="27"/>
    </row>
    <row r="47" ht="15.75" customHeight="1">
      <c r="A47" t="s" s="38">
        <v>55</v>
      </c>
      <c r="B47" s="26"/>
      <c r="C47" s="41"/>
      <c r="D47" s="72"/>
      <c r="E47" s="26"/>
      <c r="F47" s="26"/>
      <c r="G47" s="26"/>
      <c r="H47" s="26"/>
      <c r="I47" s="26"/>
      <c r="J47" s="26"/>
      <c r="K47" s="52"/>
      <c r="L47" s="53"/>
      <c r="M47" s="54"/>
      <c r="N47" s="54"/>
      <c r="O47" s="54"/>
      <c r="P47" s="27"/>
      <c r="Q47" s="27"/>
      <c r="R47" s="27"/>
      <c r="S47" s="27"/>
      <c r="T47" s="27"/>
      <c r="U47" s="27"/>
      <c r="V47" s="27"/>
    </row>
    <row r="48" ht="14.25" customHeight="1">
      <c r="A48" s="26"/>
      <c r="B48" s="68"/>
      <c r="C48" s="41"/>
      <c r="D48" s="73"/>
      <c r="E48" s="26"/>
      <c r="F48" s="26"/>
      <c r="G48" s="26"/>
      <c r="H48" s="26"/>
      <c r="I48" s="42"/>
      <c r="J48" s="26"/>
      <c r="K48" s="52"/>
      <c r="L48" s="53"/>
      <c r="M48" s="54"/>
      <c r="N48" s="54"/>
      <c r="O48" s="54"/>
      <c r="P48" s="27"/>
      <c r="Q48" s="27"/>
      <c r="R48" s="27"/>
      <c r="S48" s="27"/>
      <c r="T48" s="27"/>
      <c r="U48" s="27"/>
      <c r="V48" s="27"/>
    </row>
    <row r="49" ht="39.95" customHeight="1">
      <c r="A49" s="44">
        <f>A45+1</f>
        <v>18</v>
      </c>
      <c r="B49" t="s" s="45">
        <v>56</v>
      </c>
      <c r="C49" s="46"/>
      <c r="D49" t="s" s="47">
        <v>12</v>
      </c>
      <c r="E49" s="48"/>
      <c r="F49" s="49"/>
      <c r="G49" s="49"/>
      <c r="H49" s="50"/>
      <c r="I49" t="s" s="51">
        <v>57</v>
      </c>
      <c r="J49" s="48"/>
      <c r="K49" s="52">
        <v>4</v>
      </c>
      <c r="L49" s="53">
        <f>K49/K117</f>
        <v>0.8</v>
      </c>
      <c r="M49" s="54">
        <f>VLOOKUP(D49,Q1:R9,2,FALSE)</f>
        <v>5</v>
      </c>
      <c r="N49" s="55">
        <f>M49*L49</f>
        <v>4</v>
      </c>
      <c r="O49" s="55">
        <f>IF(M49=0,0,L49*MAX(R2:R8))</f>
        <v>4</v>
      </c>
      <c r="P49" s="27"/>
      <c r="Q49" s="27"/>
      <c r="R49" s="27"/>
      <c r="S49" s="27"/>
      <c r="T49" s="27"/>
      <c r="U49" s="27"/>
      <c r="V49" s="27"/>
    </row>
    <row r="50" ht="12.4" customHeight="1">
      <c r="A50" s="44"/>
      <c r="B50" s="56"/>
      <c r="C50" s="7"/>
      <c r="D50" s="57"/>
      <c r="E50" s="26"/>
      <c r="F50" s="26"/>
      <c r="G50" s="26"/>
      <c r="H50" s="26"/>
      <c r="I50" s="58"/>
      <c r="J50" s="26"/>
      <c r="K50" s="52"/>
      <c r="L50" s="53"/>
      <c r="M50" s="54"/>
      <c r="N50" s="54"/>
      <c r="O50" s="54"/>
      <c r="P50" s="27"/>
      <c r="Q50" s="27"/>
      <c r="R50" s="27"/>
      <c r="S50" s="27"/>
      <c r="T50" s="27"/>
      <c r="U50" s="27"/>
      <c r="V50" s="27"/>
    </row>
    <row r="51" ht="39.95" customHeight="1">
      <c r="A51" s="44">
        <f>A49+1</f>
        <v>19</v>
      </c>
      <c r="B51" t="s" s="45">
        <v>58</v>
      </c>
      <c r="C51" s="46"/>
      <c r="D51" t="s" s="47">
        <v>12</v>
      </c>
      <c r="E51" s="48"/>
      <c r="F51" s="49"/>
      <c r="G51" s="49"/>
      <c r="H51" s="50"/>
      <c r="I51" t="s" s="51">
        <v>59</v>
      </c>
      <c r="J51" s="48"/>
      <c r="K51" s="52">
        <v>4</v>
      </c>
      <c r="L51" s="53">
        <f>K51/K117</f>
        <v>0.8</v>
      </c>
      <c r="M51" s="54">
        <f>VLOOKUP(D51,Q1:R9,2,FALSE)</f>
        <v>5</v>
      </c>
      <c r="N51" s="55">
        <f>M51*L51</f>
        <v>4</v>
      </c>
      <c r="O51" s="55">
        <f>IF(M51=0,0,L51*MAX(R2:R8))</f>
        <v>4</v>
      </c>
      <c r="P51" s="27"/>
      <c r="Q51" s="27"/>
      <c r="R51" s="27"/>
      <c r="S51" s="27"/>
      <c r="T51" s="27"/>
      <c r="U51" s="27"/>
      <c r="V51" s="27"/>
    </row>
    <row r="52" ht="12.4" customHeight="1">
      <c r="A52" s="44"/>
      <c r="B52" s="56"/>
      <c r="C52" s="7"/>
      <c r="D52" s="57"/>
      <c r="E52" s="26"/>
      <c r="F52" s="26"/>
      <c r="G52" s="26"/>
      <c r="H52" s="26"/>
      <c r="I52" s="58"/>
      <c r="J52" s="26"/>
      <c r="K52" s="52"/>
      <c r="L52" s="53"/>
      <c r="M52" s="54"/>
      <c r="N52" s="54"/>
      <c r="O52" s="54"/>
      <c r="P52" s="27"/>
      <c r="Q52" s="27"/>
      <c r="R52" s="27"/>
      <c r="S52" s="27"/>
      <c r="T52" s="27"/>
      <c r="U52" s="27"/>
      <c r="V52" s="27"/>
    </row>
    <row r="53" ht="39.95" customHeight="1">
      <c r="A53" s="44">
        <f>A51+1</f>
        <v>20</v>
      </c>
      <c r="B53" t="s" s="45">
        <v>60</v>
      </c>
      <c r="C53" s="46"/>
      <c r="D53" t="s" s="47">
        <v>12</v>
      </c>
      <c r="E53" s="48"/>
      <c r="F53" s="49"/>
      <c r="G53" s="49"/>
      <c r="H53" s="50"/>
      <c r="I53" t="s" s="51">
        <v>61</v>
      </c>
      <c r="J53" s="48"/>
      <c r="K53" s="52">
        <v>2</v>
      </c>
      <c r="L53" s="53">
        <f>K53/K117</f>
        <v>0.4</v>
      </c>
      <c r="M53" s="54">
        <f>VLOOKUP(D53,Q1:R9,2,FALSE)</f>
        <v>5</v>
      </c>
      <c r="N53" s="55">
        <f>M53*L53</f>
        <v>2</v>
      </c>
      <c r="O53" s="55">
        <f>IF(M53=0,0,L53*MAX(R2:R8))</f>
        <v>2</v>
      </c>
      <c r="P53" s="27"/>
      <c r="Q53" s="27"/>
      <c r="R53" s="27"/>
      <c r="S53" s="27"/>
      <c r="T53" s="27"/>
      <c r="U53" s="27"/>
      <c r="V53" s="27"/>
    </row>
    <row r="54" ht="12.4" customHeight="1">
      <c r="A54" s="44"/>
      <c r="B54" s="56"/>
      <c r="C54" s="7"/>
      <c r="D54" s="57"/>
      <c r="E54" s="26"/>
      <c r="F54" s="26"/>
      <c r="G54" s="26"/>
      <c r="H54" s="26"/>
      <c r="I54" s="58"/>
      <c r="J54" s="26"/>
      <c r="K54" s="52"/>
      <c r="L54" s="53"/>
      <c r="M54" s="54"/>
      <c r="N54" s="54"/>
      <c r="O54" s="54"/>
      <c r="P54" s="27"/>
      <c r="Q54" s="27"/>
      <c r="R54" s="27"/>
      <c r="S54" s="27"/>
      <c r="T54" s="27"/>
      <c r="U54" s="27"/>
      <c r="V54" s="27"/>
    </row>
    <row r="55" ht="39.95" customHeight="1">
      <c r="A55" s="44">
        <f>A53+1</f>
        <v>21</v>
      </c>
      <c r="B55" t="s" s="45">
        <v>62</v>
      </c>
      <c r="C55" s="46"/>
      <c r="D55" t="s" s="47">
        <v>12</v>
      </c>
      <c r="E55" s="48"/>
      <c r="F55" s="49"/>
      <c r="G55" s="49"/>
      <c r="H55" s="50"/>
      <c r="I55" t="s" s="51">
        <v>63</v>
      </c>
      <c r="J55" s="48"/>
      <c r="K55" s="52">
        <v>4</v>
      </c>
      <c r="L55" s="53">
        <f>K55/K117</f>
        <v>0.8</v>
      </c>
      <c r="M55" s="54">
        <f>VLOOKUP(D55,Q1:R9,2,FALSE)</f>
        <v>5</v>
      </c>
      <c r="N55" s="55">
        <f>M55*L55</f>
        <v>4</v>
      </c>
      <c r="O55" s="55">
        <f>IF(M55=0,0,L55*MAX(R2:R8))</f>
        <v>4</v>
      </c>
      <c r="P55" s="27"/>
      <c r="Q55" s="27"/>
      <c r="R55" s="27"/>
      <c r="S55" s="27"/>
      <c r="T55" s="27"/>
      <c r="U55" s="27"/>
      <c r="V55" s="27"/>
    </row>
    <row r="56" ht="12.4" customHeight="1">
      <c r="A56" s="26"/>
      <c r="B56" s="64"/>
      <c r="C56" s="7"/>
      <c r="D56" s="65"/>
      <c r="E56" s="26"/>
      <c r="F56" s="26"/>
      <c r="G56" s="26"/>
      <c r="H56" s="26"/>
      <c r="I56" s="66"/>
      <c r="J56" s="26"/>
      <c r="K56" s="52"/>
      <c r="L56" s="53"/>
      <c r="M56" s="54"/>
      <c r="N56" s="54"/>
      <c r="O56" s="54"/>
      <c r="P56" s="27"/>
      <c r="Q56" s="27"/>
      <c r="R56" s="27"/>
      <c r="S56" s="27"/>
      <c r="T56" s="27"/>
      <c r="U56" s="27"/>
      <c r="V56" s="27"/>
    </row>
    <row r="57" ht="15.75" customHeight="1">
      <c r="A57" t="s" s="38">
        <v>64</v>
      </c>
      <c r="B57" s="26"/>
      <c r="C57" s="41"/>
      <c r="D57" s="72"/>
      <c r="E57" s="41"/>
      <c r="F57" s="26"/>
      <c r="G57" s="26"/>
      <c r="H57" s="26"/>
      <c r="I57" s="26"/>
      <c r="J57" s="26"/>
      <c r="K57" s="52"/>
      <c r="L57" s="53"/>
      <c r="M57" s="54"/>
      <c r="N57" s="54"/>
      <c r="O57" s="54"/>
      <c r="P57" s="27"/>
      <c r="Q57" s="27"/>
      <c r="R57" s="27"/>
      <c r="S57" s="27"/>
      <c r="T57" s="27"/>
      <c r="U57" s="27"/>
      <c r="V57" s="27"/>
    </row>
    <row r="58" ht="14.25" customHeight="1">
      <c r="A58" s="26"/>
      <c r="B58" s="68"/>
      <c r="C58" s="41"/>
      <c r="D58" s="73"/>
      <c r="E58" s="41"/>
      <c r="F58" s="26"/>
      <c r="G58" s="26"/>
      <c r="H58" s="26"/>
      <c r="I58" s="42"/>
      <c r="J58" s="26"/>
      <c r="K58" s="52"/>
      <c r="L58" s="53"/>
      <c r="M58" s="54"/>
      <c r="N58" s="54"/>
      <c r="O58" s="54"/>
      <c r="P58" s="27"/>
      <c r="Q58" s="27"/>
      <c r="R58" s="27"/>
      <c r="S58" s="27"/>
      <c r="T58" s="27"/>
      <c r="U58" s="27"/>
      <c r="V58" s="27"/>
    </row>
    <row r="59" ht="39.95" customHeight="1">
      <c r="A59" s="44">
        <f>A55+1</f>
        <v>22</v>
      </c>
      <c r="B59" t="s" s="45">
        <v>65</v>
      </c>
      <c r="C59" s="46"/>
      <c r="D59" t="s" s="47">
        <v>18</v>
      </c>
      <c r="E59" s="48"/>
      <c r="F59" s="49"/>
      <c r="G59" s="49"/>
      <c r="H59" s="50"/>
      <c r="I59" t="s" s="51">
        <v>66</v>
      </c>
      <c r="J59" s="48"/>
      <c r="K59" s="52">
        <v>4</v>
      </c>
      <c r="L59" s="53">
        <f>K59/K117</f>
        <v>0.8</v>
      </c>
      <c r="M59" s="54">
        <f>VLOOKUP(D59,Q1:R9,2,FALSE)</f>
        <v>0</v>
      </c>
      <c r="N59" s="55">
        <f>M59*L59</f>
        <v>0</v>
      </c>
      <c r="O59" s="54">
        <f>IF(M59=0,0,L59*MAX(R2:R8))</f>
        <v>0</v>
      </c>
      <c r="P59" s="27"/>
      <c r="Q59" s="27"/>
      <c r="R59" s="27"/>
      <c r="S59" s="27"/>
      <c r="T59" s="27"/>
      <c r="U59" s="27"/>
      <c r="V59" s="27"/>
    </row>
    <row r="60" ht="12.4" customHeight="1">
      <c r="A60" s="44"/>
      <c r="B60" s="56"/>
      <c r="C60" s="7"/>
      <c r="D60" s="57"/>
      <c r="E60" s="26"/>
      <c r="F60" s="26"/>
      <c r="G60" s="26"/>
      <c r="H60" s="26"/>
      <c r="I60" s="58"/>
      <c r="J60" s="26"/>
      <c r="K60" s="52"/>
      <c r="L60" s="53"/>
      <c r="M60" s="54"/>
      <c r="N60" s="54"/>
      <c r="O60" s="54"/>
      <c r="P60" s="27"/>
      <c r="Q60" s="27"/>
      <c r="R60" s="27"/>
      <c r="S60" s="27"/>
      <c r="T60" s="27"/>
      <c r="U60" s="27"/>
      <c r="V60" s="27"/>
    </row>
    <row r="61" ht="39.95" customHeight="1">
      <c r="A61" s="44">
        <f>A59+1</f>
        <v>23</v>
      </c>
      <c r="B61" t="s" s="45">
        <v>67</v>
      </c>
      <c r="C61" s="46"/>
      <c r="D61" t="s" s="47">
        <v>18</v>
      </c>
      <c r="E61" s="48"/>
      <c r="F61" s="49"/>
      <c r="G61" s="49"/>
      <c r="H61" s="50"/>
      <c r="I61" t="s" s="51">
        <v>68</v>
      </c>
      <c r="J61" s="48"/>
      <c r="K61" s="52">
        <v>3</v>
      </c>
      <c r="L61" s="53">
        <f>K61/K117</f>
        <v>0.6</v>
      </c>
      <c r="M61" s="54">
        <f>VLOOKUP(D61,Q1:R9,2,FALSE)</f>
        <v>0</v>
      </c>
      <c r="N61" s="55">
        <f>M61*L61</f>
        <v>0</v>
      </c>
      <c r="O61" s="54">
        <f>IF(M61=0,0,L61*MAX(R2:R8))</f>
        <v>0</v>
      </c>
      <c r="P61" s="27"/>
      <c r="Q61" s="27"/>
      <c r="R61" s="27"/>
      <c r="S61" s="27"/>
      <c r="T61" s="27"/>
      <c r="U61" s="27"/>
      <c r="V61" s="27"/>
    </row>
    <row r="62" ht="12.4" customHeight="1">
      <c r="A62" s="44"/>
      <c r="B62" s="56"/>
      <c r="C62" s="7"/>
      <c r="D62" s="57"/>
      <c r="E62" s="26"/>
      <c r="F62" s="26"/>
      <c r="G62" s="26"/>
      <c r="H62" s="26"/>
      <c r="I62" s="58"/>
      <c r="J62" s="26"/>
      <c r="K62" s="52"/>
      <c r="L62" s="53"/>
      <c r="M62" s="54"/>
      <c r="N62" s="54"/>
      <c r="O62" s="54"/>
      <c r="P62" s="27"/>
      <c r="Q62" s="27"/>
      <c r="R62" s="27"/>
      <c r="S62" s="27"/>
      <c r="T62" s="27"/>
      <c r="U62" s="27"/>
      <c r="V62" s="27"/>
    </row>
    <row r="63" ht="39.95" customHeight="1">
      <c r="A63" s="44">
        <f>A61+1</f>
        <v>24</v>
      </c>
      <c r="B63" t="s" s="45">
        <v>69</v>
      </c>
      <c r="C63" s="46"/>
      <c r="D63" t="s" s="47">
        <v>6</v>
      </c>
      <c r="E63" s="48"/>
      <c r="F63" s="49"/>
      <c r="G63" s="49"/>
      <c r="H63" s="50"/>
      <c r="I63" t="s" s="51">
        <v>70</v>
      </c>
      <c r="J63" s="48"/>
      <c r="K63" s="52">
        <v>1</v>
      </c>
      <c r="L63" s="53">
        <f>K63/K117</f>
        <v>0.2</v>
      </c>
      <c r="M63" s="54">
        <f>VLOOKUP(D63,Q1:R9,2,FALSE)</f>
        <v>2</v>
      </c>
      <c r="N63" s="55">
        <f>M63*L63</f>
        <v>0.4</v>
      </c>
      <c r="O63" s="55">
        <f>IF(M63=0,0,L63*MAX(R2:R8))</f>
        <v>1</v>
      </c>
      <c r="P63" s="27"/>
      <c r="Q63" s="27"/>
      <c r="R63" s="27"/>
      <c r="S63" s="27"/>
      <c r="T63" s="27"/>
      <c r="U63" s="27"/>
      <c r="V63" s="27"/>
    </row>
    <row r="64" ht="12.4" customHeight="1">
      <c r="A64" s="26"/>
      <c r="B64" s="32"/>
      <c r="C64" s="7"/>
      <c r="D64" s="65"/>
      <c r="E64" s="26"/>
      <c r="F64" s="26"/>
      <c r="G64" s="26"/>
      <c r="H64" s="26"/>
      <c r="I64" s="66"/>
      <c r="J64" s="26"/>
      <c r="K64" s="52"/>
      <c r="L64" s="53"/>
      <c r="M64" s="54"/>
      <c r="N64" s="54"/>
      <c r="O64" s="54"/>
      <c r="P64" s="27"/>
      <c r="Q64" s="27"/>
      <c r="R64" s="27"/>
      <c r="S64" s="27"/>
      <c r="T64" s="27"/>
      <c r="U64" s="27"/>
      <c r="V64" s="27"/>
    </row>
    <row r="65" ht="15.75" customHeight="1">
      <c r="A65" t="s" s="38">
        <v>71</v>
      </c>
      <c r="B65" s="26"/>
      <c r="C65" s="41"/>
      <c r="D65" s="72"/>
      <c r="E65" s="41"/>
      <c r="F65" s="26"/>
      <c r="G65" s="26"/>
      <c r="H65" s="26"/>
      <c r="I65" s="26"/>
      <c r="J65" s="26"/>
      <c r="K65" s="52"/>
      <c r="L65" s="53"/>
      <c r="M65" s="54"/>
      <c r="N65" s="54"/>
      <c r="O65" s="54"/>
      <c r="P65" s="27"/>
      <c r="Q65" s="27"/>
      <c r="R65" s="27"/>
      <c r="S65" s="27"/>
      <c r="T65" s="27"/>
      <c r="U65" s="27"/>
      <c r="V65" s="27"/>
    </row>
    <row r="66" ht="14.25" customHeight="1">
      <c r="A66" s="26"/>
      <c r="B66" s="68"/>
      <c r="C66" s="41"/>
      <c r="D66" s="73"/>
      <c r="E66" s="41"/>
      <c r="F66" s="26"/>
      <c r="G66" s="26"/>
      <c r="H66" s="26"/>
      <c r="I66" s="42"/>
      <c r="J66" s="26"/>
      <c r="K66" s="52"/>
      <c r="L66" s="53"/>
      <c r="M66" s="54"/>
      <c r="N66" s="54"/>
      <c r="O66" s="54"/>
      <c r="P66" s="27"/>
      <c r="Q66" s="27"/>
      <c r="R66" s="27"/>
      <c r="S66" s="27"/>
      <c r="T66" s="27"/>
      <c r="U66" s="27"/>
      <c r="V66" s="27"/>
    </row>
    <row r="67" ht="39.95" customHeight="1">
      <c r="A67" s="44">
        <f>A63+1</f>
        <v>25</v>
      </c>
      <c r="B67" t="s" s="45">
        <v>72</v>
      </c>
      <c r="C67" s="46"/>
      <c r="D67" t="s" s="47">
        <v>11</v>
      </c>
      <c r="E67" s="48"/>
      <c r="F67" s="49"/>
      <c r="G67" s="49"/>
      <c r="H67" s="50"/>
      <c r="I67" t="s" s="51">
        <v>73</v>
      </c>
      <c r="J67" s="48"/>
      <c r="K67" s="52">
        <v>3</v>
      </c>
      <c r="L67" s="53">
        <f>K67/K117</f>
        <v>0.6</v>
      </c>
      <c r="M67" s="54">
        <f>VLOOKUP(D67,Q1:R9,2,FALSE)</f>
        <v>4</v>
      </c>
      <c r="N67" s="55">
        <f>M67*L67</f>
        <v>2.4</v>
      </c>
      <c r="O67" s="55">
        <f>IF(M67=0,0,L67*MAX(R2:R8))</f>
        <v>3</v>
      </c>
      <c r="P67" s="27"/>
      <c r="Q67" s="27"/>
      <c r="R67" s="27"/>
      <c r="S67" s="27"/>
      <c r="T67" s="27"/>
      <c r="U67" s="27"/>
      <c r="V67" s="27"/>
    </row>
    <row r="68" ht="12.4" customHeight="1">
      <c r="A68" s="44"/>
      <c r="B68" s="56"/>
      <c r="C68" s="7"/>
      <c r="D68" s="57"/>
      <c r="E68" s="26"/>
      <c r="F68" s="26"/>
      <c r="G68" s="26"/>
      <c r="H68" s="26"/>
      <c r="I68" s="58"/>
      <c r="J68" s="26"/>
      <c r="K68" s="52"/>
      <c r="L68" s="53"/>
      <c r="M68" s="54"/>
      <c r="N68" s="54"/>
      <c r="O68" s="54"/>
      <c r="P68" s="27"/>
      <c r="Q68" s="27"/>
      <c r="R68" s="27"/>
      <c r="S68" s="27"/>
      <c r="T68" s="27"/>
      <c r="U68" s="27"/>
      <c r="V68" s="27"/>
    </row>
    <row r="69" ht="39.95" customHeight="1">
      <c r="A69" s="44">
        <f>A67+1</f>
        <v>26</v>
      </c>
      <c r="B69" t="s" s="45">
        <v>74</v>
      </c>
      <c r="C69" s="46"/>
      <c r="D69" t="s" s="47">
        <v>12</v>
      </c>
      <c r="E69" s="48"/>
      <c r="F69" s="49"/>
      <c r="G69" s="49"/>
      <c r="H69" s="50"/>
      <c r="I69" t="s" s="51">
        <v>75</v>
      </c>
      <c r="J69" s="48"/>
      <c r="K69" s="52">
        <v>2</v>
      </c>
      <c r="L69" s="53">
        <f>K69/K117</f>
        <v>0.4</v>
      </c>
      <c r="M69" s="54">
        <f>VLOOKUP(D69,Q1:R9,2,FALSE)</f>
        <v>5</v>
      </c>
      <c r="N69" s="55">
        <f>M69*L69</f>
        <v>2</v>
      </c>
      <c r="O69" s="55">
        <f>IF(M69=0,0,L69*MAX(R2:R8))</f>
        <v>2</v>
      </c>
      <c r="P69" s="27"/>
      <c r="Q69" s="27"/>
      <c r="R69" s="27"/>
      <c r="S69" s="27"/>
      <c r="T69" s="27"/>
      <c r="U69" s="27"/>
      <c r="V69" s="27"/>
    </row>
    <row r="70" ht="12.4" customHeight="1">
      <c r="A70" s="44"/>
      <c r="B70" s="56"/>
      <c r="C70" s="7"/>
      <c r="D70" s="57"/>
      <c r="E70" s="26"/>
      <c r="F70" s="26"/>
      <c r="G70" s="26"/>
      <c r="H70" s="26"/>
      <c r="I70" s="58"/>
      <c r="J70" s="26"/>
      <c r="K70" s="52"/>
      <c r="L70" s="53"/>
      <c r="M70" s="54"/>
      <c r="N70" s="54"/>
      <c r="O70" s="54"/>
      <c r="P70" s="27"/>
      <c r="Q70" s="27"/>
      <c r="R70" s="27"/>
      <c r="S70" s="27"/>
      <c r="T70" s="27"/>
      <c r="U70" s="27"/>
      <c r="V70" s="27"/>
    </row>
    <row r="71" ht="39.95" customHeight="1">
      <c r="A71" s="44">
        <f>A69+1</f>
        <v>27</v>
      </c>
      <c r="B71" t="s" s="45">
        <v>76</v>
      </c>
      <c r="C71" s="46"/>
      <c r="D71" t="s" s="47">
        <v>2</v>
      </c>
      <c r="E71" s="48"/>
      <c r="F71" s="49"/>
      <c r="G71" s="49"/>
      <c r="H71" s="50"/>
      <c r="I71" t="s" s="51">
        <v>77</v>
      </c>
      <c r="J71" s="48"/>
      <c r="K71" s="52">
        <v>2</v>
      </c>
      <c r="L71" s="53">
        <f>K71/K117</f>
        <v>0.4</v>
      </c>
      <c r="M71" s="54">
        <f>VLOOKUP(D71,Q1:R9,2,FALSE)</f>
        <v>1</v>
      </c>
      <c r="N71" s="55">
        <f>M71*L71</f>
        <v>0.4</v>
      </c>
      <c r="O71" s="55">
        <f>IF(M71=0,0,L71*MAX(R2:R8))</f>
        <v>2</v>
      </c>
      <c r="P71" s="27"/>
      <c r="Q71" s="27"/>
      <c r="R71" s="27"/>
      <c r="S71" s="27"/>
      <c r="T71" s="27"/>
      <c r="U71" s="27"/>
      <c r="V71" s="27"/>
    </row>
    <row r="72" ht="12.4" customHeight="1">
      <c r="A72" s="44"/>
      <c r="B72" s="56"/>
      <c r="C72" s="7"/>
      <c r="D72" s="57"/>
      <c r="E72" s="26"/>
      <c r="F72" s="26"/>
      <c r="G72" s="26"/>
      <c r="H72" s="26"/>
      <c r="I72" s="58"/>
      <c r="J72" s="26"/>
      <c r="K72" s="52"/>
      <c r="L72" s="53"/>
      <c r="M72" s="54"/>
      <c r="N72" s="54"/>
      <c r="O72" s="54"/>
      <c r="P72" s="27"/>
      <c r="Q72" s="27"/>
      <c r="R72" s="27"/>
      <c r="S72" s="27"/>
      <c r="T72" s="27"/>
      <c r="U72" s="27"/>
      <c r="V72" s="27"/>
    </row>
    <row r="73" ht="39.95" customHeight="1">
      <c r="A73" s="44">
        <f>A71+1</f>
        <v>28</v>
      </c>
      <c r="B73" t="s" s="45">
        <v>78</v>
      </c>
      <c r="C73" s="46"/>
      <c r="D73" t="s" s="47">
        <v>6</v>
      </c>
      <c r="E73" s="48"/>
      <c r="F73" s="49"/>
      <c r="G73" s="49"/>
      <c r="H73" s="50"/>
      <c r="I73" t="s" s="51">
        <v>79</v>
      </c>
      <c r="J73" s="48"/>
      <c r="K73" s="52">
        <v>3</v>
      </c>
      <c r="L73" s="53">
        <f>K73/K117</f>
        <v>0.6</v>
      </c>
      <c r="M73" s="54">
        <f>VLOOKUP(D73,Q1:R9,2,FALSE)</f>
        <v>2</v>
      </c>
      <c r="N73" s="55">
        <f>M73*L73</f>
        <v>1.2</v>
      </c>
      <c r="O73" s="55">
        <f>IF(M73=0,0,L73*MAX(R2:R8))</f>
        <v>3</v>
      </c>
      <c r="P73" s="27"/>
      <c r="Q73" s="27"/>
      <c r="R73" s="27"/>
      <c r="S73" s="27"/>
      <c r="T73" s="27"/>
      <c r="U73" s="27"/>
      <c r="V73" s="27"/>
    </row>
    <row r="74" ht="12.4" customHeight="1">
      <c r="A74" s="44"/>
      <c r="B74" s="56"/>
      <c r="C74" s="7"/>
      <c r="D74" s="57"/>
      <c r="E74" s="26"/>
      <c r="F74" s="26"/>
      <c r="G74" s="26"/>
      <c r="H74" s="26"/>
      <c r="I74" s="58"/>
      <c r="J74" s="26"/>
      <c r="K74" s="52"/>
      <c r="L74" s="53"/>
      <c r="M74" s="54"/>
      <c r="N74" s="54"/>
      <c r="O74" s="54"/>
      <c r="P74" s="27"/>
      <c r="Q74" s="27"/>
      <c r="R74" s="27"/>
      <c r="S74" s="27"/>
      <c r="T74" s="27"/>
      <c r="U74" s="27"/>
      <c r="V74" s="27"/>
    </row>
    <row r="75" ht="39.95" customHeight="1">
      <c r="A75" s="44">
        <f>A73+1</f>
        <v>29</v>
      </c>
      <c r="B75" t="s" s="45">
        <v>80</v>
      </c>
      <c r="C75" s="46"/>
      <c r="D75" t="s" s="47">
        <v>7</v>
      </c>
      <c r="E75" s="48"/>
      <c r="F75" s="49"/>
      <c r="G75" s="49"/>
      <c r="H75" s="50"/>
      <c r="I75" t="s" s="51">
        <v>81</v>
      </c>
      <c r="J75" s="48"/>
      <c r="K75" s="52">
        <v>3</v>
      </c>
      <c r="L75" s="53">
        <f>K75/K117</f>
        <v>0.6</v>
      </c>
      <c r="M75" s="54">
        <f>VLOOKUP(D75,Q1:R9,2,FALSE)</f>
        <v>3</v>
      </c>
      <c r="N75" s="55">
        <f>M75*L75</f>
        <v>1.8</v>
      </c>
      <c r="O75" s="55">
        <f>IF(M75=0,0,L75*MAX(R2:R8))</f>
        <v>3</v>
      </c>
      <c r="P75" s="27"/>
      <c r="Q75" s="27"/>
      <c r="R75" s="27"/>
      <c r="S75" s="27"/>
      <c r="T75" s="27"/>
      <c r="U75" s="27"/>
      <c r="V75" s="27"/>
    </row>
    <row r="76" ht="12.4" customHeight="1">
      <c r="A76" s="26"/>
      <c r="B76" s="64"/>
      <c r="C76" s="7"/>
      <c r="D76" s="65"/>
      <c r="E76" s="26"/>
      <c r="F76" s="26"/>
      <c r="G76" s="26"/>
      <c r="H76" s="26"/>
      <c r="I76" s="66"/>
      <c r="J76" s="26"/>
      <c r="K76" s="52"/>
      <c r="L76" s="53"/>
      <c r="M76" s="54"/>
      <c r="N76" s="54"/>
      <c r="O76" s="54"/>
      <c r="P76" s="27"/>
      <c r="Q76" s="27"/>
      <c r="R76" s="27"/>
      <c r="S76" s="27"/>
      <c r="T76" s="27"/>
      <c r="U76" s="27"/>
      <c r="V76" s="27"/>
    </row>
    <row r="77" ht="15.75" customHeight="1">
      <c r="A77" t="s" s="38">
        <v>82</v>
      </c>
      <c r="B77" s="26"/>
      <c r="C77" s="41"/>
      <c r="D77" s="72"/>
      <c r="E77" s="26"/>
      <c r="F77" s="26"/>
      <c r="G77" s="26"/>
      <c r="H77" s="26"/>
      <c r="I77" s="26"/>
      <c r="J77" s="26"/>
      <c r="K77" s="52"/>
      <c r="L77" s="53"/>
      <c r="M77" s="54"/>
      <c r="N77" s="54"/>
      <c r="O77" s="54"/>
      <c r="P77" s="27"/>
      <c r="Q77" s="27"/>
      <c r="R77" s="27"/>
      <c r="S77" s="27"/>
      <c r="T77" s="27"/>
      <c r="U77" s="27"/>
      <c r="V77" s="27"/>
    </row>
    <row r="78" ht="14.25" customHeight="1">
      <c r="A78" s="26"/>
      <c r="B78" s="68"/>
      <c r="C78" s="41"/>
      <c r="D78" s="73"/>
      <c r="E78" s="26"/>
      <c r="F78" s="26"/>
      <c r="G78" s="26"/>
      <c r="H78" s="26"/>
      <c r="I78" s="42"/>
      <c r="J78" s="26"/>
      <c r="K78" s="52"/>
      <c r="L78" s="53"/>
      <c r="M78" s="54"/>
      <c r="N78" s="54"/>
      <c r="O78" s="54"/>
      <c r="P78" s="27"/>
      <c r="Q78" s="27"/>
      <c r="R78" s="27"/>
      <c r="S78" s="27"/>
      <c r="T78" s="27"/>
      <c r="U78" s="27"/>
      <c r="V78" s="27"/>
    </row>
    <row r="79" ht="39.95" customHeight="1">
      <c r="A79" s="44">
        <f>A75+1</f>
        <v>30</v>
      </c>
      <c r="B79" t="s" s="45">
        <v>83</v>
      </c>
      <c r="C79" s="46"/>
      <c r="D79" t="s" s="47">
        <v>11</v>
      </c>
      <c r="E79" s="48"/>
      <c r="F79" s="49"/>
      <c r="G79" s="49"/>
      <c r="H79" s="50"/>
      <c r="I79" t="s" s="51">
        <v>84</v>
      </c>
      <c r="J79" s="48"/>
      <c r="K79" s="52">
        <v>4</v>
      </c>
      <c r="L79" s="53">
        <f>K79/K117</f>
        <v>0.8</v>
      </c>
      <c r="M79" s="54">
        <f>VLOOKUP(D79,Q1:R9,2,FALSE)</f>
        <v>4</v>
      </c>
      <c r="N79" s="55">
        <f>M79*L79</f>
        <v>3.2</v>
      </c>
      <c r="O79" s="55">
        <f>IF(M79=0,0,L79*MAX(R2:R8))</f>
        <v>4</v>
      </c>
      <c r="P79" s="27"/>
      <c r="Q79" s="27"/>
      <c r="R79" s="27"/>
      <c r="S79" s="27"/>
      <c r="T79" s="27"/>
      <c r="U79" s="27"/>
      <c r="V79" s="27"/>
    </row>
    <row r="80" ht="12.4" customHeight="1">
      <c r="A80" s="44"/>
      <c r="B80" s="56"/>
      <c r="C80" s="7"/>
      <c r="D80" s="57"/>
      <c r="E80" s="26"/>
      <c r="F80" s="26"/>
      <c r="G80" s="26"/>
      <c r="H80" s="26"/>
      <c r="I80" s="58"/>
      <c r="J80" s="26"/>
      <c r="K80" s="52"/>
      <c r="L80" s="53"/>
      <c r="M80" s="54"/>
      <c r="N80" s="54"/>
      <c r="O80" s="54"/>
      <c r="P80" s="27"/>
      <c r="Q80" s="27"/>
      <c r="R80" s="27"/>
      <c r="S80" s="27"/>
      <c r="T80" s="27"/>
      <c r="U80" s="27"/>
      <c r="V80" s="27"/>
    </row>
    <row r="81" ht="39.95" customHeight="1">
      <c r="A81" s="44">
        <f>A79+1</f>
        <v>31</v>
      </c>
      <c r="B81" t="s" s="45">
        <v>85</v>
      </c>
      <c r="C81" s="46"/>
      <c r="D81" t="s" s="47">
        <v>11</v>
      </c>
      <c r="E81" s="48"/>
      <c r="F81" s="49"/>
      <c r="G81" s="49"/>
      <c r="H81" s="50"/>
      <c r="I81" t="s" s="51">
        <v>86</v>
      </c>
      <c r="J81" s="48"/>
      <c r="K81" s="52">
        <v>3</v>
      </c>
      <c r="L81" s="53">
        <f>K81/K117</f>
        <v>0.6</v>
      </c>
      <c r="M81" s="54">
        <f>VLOOKUP(D81,Q1:R9,2,FALSE)</f>
        <v>4</v>
      </c>
      <c r="N81" s="55">
        <f>M81*L81</f>
        <v>2.4</v>
      </c>
      <c r="O81" s="55">
        <f>IF(M81=0,0,L81*MAX(R2:R8))</f>
        <v>3</v>
      </c>
      <c r="P81" s="27"/>
      <c r="Q81" s="27"/>
      <c r="R81" s="27"/>
      <c r="S81" s="27"/>
      <c r="T81" s="27"/>
      <c r="U81" s="27"/>
      <c r="V81" s="27"/>
    </row>
    <row r="82" ht="12.4" customHeight="1">
      <c r="A82" s="44"/>
      <c r="B82" s="56"/>
      <c r="C82" s="7"/>
      <c r="D82" s="57"/>
      <c r="E82" s="26"/>
      <c r="F82" s="26"/>
      <c r="G82" s="26"/>
      <c r="H82" s="26"/>
      <c r="I82" s="58"/>
      <c r="J82" s="26"/>
      <c r="K82" s="52"/>
      <c r="L82" s="53"/>
      <c r="M82" s="54"/>
      <c r="N82" s="54"/>
      <c r="O82" s="54"/>
      <c r="P82" s="27"/>
      <c r="Q82" s="27"/>
      <c r="R82" s="27"/>
      <c r="S82" s="27"/>
      <c r="T82" s="27"/>
      <c r="U82" s="27"/>
      <c r="V82" s="27"/>
    </row>
    <row r="83" ht="39.95" customHeight="1">
      <c r="A83" s="44">
        <f>A81+1</f>
        <v>32</v>
      </c>
      <c r="B83" t="s" s="45">
        <v>87</v>
      </c>
      <c r="C83" s="46"/>
      <c r="D83" t="s" s="47">
        <v>6</v>
      </c>
      <c r="E83" s="48"/>
      <c r="F83" s="49"/>
      <c r="G83" s="49"/>
      <c r="H83" s="50"/>
      <c r="I83" t="s" s="51">
        <v>88</v>
      </c>
      <c r="J83" s="48"/>
      <c r="K83" s="52">
        <v>3</v>
      </c>
      <c r="L83" s="53">
        <f>K83/K117</f>
        <v>0.6</v>
      </c>
      <c r="M83" s="54">
        <f>VLOOKUP(D83,Q1:R9,2,FALSE)</f>
        <v>2</v>
      </c>
      <c r="N83" s="55">
        <f>M83*L83</f>
        <v>1.2</v>
      </c>
      <c r="O83" s="55">
        <f>IF(M83=0,0,L83*MAX(R2:R8))</f>
        <v>3</v>
      </c>
      <c r="P83" s="27"/>
      <c r="Q83" s="27"/>
      <c r="R83" s="27"/>
      <c r="S83" s="27"/>
      <c r="T83" s="27"/>
      <c r="U83" s="27"/>
      <c r="V83" s="27"/>
    </row>
    <row r="84" ht="12.4" customHeight="1">
      <c r="A84" s="44"/>
      <c r="B84" s="56"/>
      <c r="C84" s="7"/>
      <c r="D84" s="57"/>
      <c r="E84" s="26"/>
      <c r="F84" s="26"/>
      <c r="G84" s="26"/>
      <c r="H84" s="26"/>
      <c r="I84" s="58"/>
      <c r="J84" s="26"/>
      <c r="K84" s="52"/>
      <c r="L84" s="53"/>
      <c r="M84" s="54"/>
      <c r="N84" s="54"/>
      <c r="O84" s="54"/>
      <c r="P84" s="27"/>
      <c r="Q84" s="27"/>
      <c r="R84" s="27"/>
      <c r="S84" s="27"/>
      <c r="T84" s="27"/>
      <c r="U84" s="27"/>
      <c r="V84" s="27"/>
    </row>
    <row r="85" ht="39.95" customHeight="1">
      <c r="A85" s="44">
        <f>A83+1</f>
        <v>33</v>
      </c>
      <c r="B85" t="s" s="45">
        <v>89</v>
      </c>
      <c r="C85" s="46"/>
      <c r="D85" t="s" s="47">
        <v>6</v>
      </c>
      <c r="E85" s="48"/>
      <c r="F85" s="49"/>
      <c r="G85" s="49"/>
      <c r="H85" s="50"/>
      <c r="I85" t="s" s="51">
        <v>90</v>
      </c>
      <c r="J85" s="48"/>
      <c r="K85" s="52">
        <v>3</v>
      </c>
      <c r="L85" s="53">
        <f>K85/K117</f>
        <v>0.6</v>
      </c>
      <c r="M85" s="54">
        <f>VLOOKUP(D85,Q1:R9,2,FALSE)</f>
        <v>2</v>
      </c>
      <c r="N85" s="55">
        <f>M85*L85</f>
        <v>1.2</v>
      </c>
      <c r="O85" s="55">
        <f>IF(M85=0,0,L85*MAX(R2:R8))</f>
        <v>3</v>
      </c>
      <c r="P85" s="27"/>
      <c r="Q85" s="27"/>
      <c r="R85" s="27"/>
      <c r="S85" s="27"/>
      <c r="T85" s="27"/>
      <c r="U85" s="27"/>
      <c r="V85" s="27"/>
    </row>
    <row r="86" ht="12.4" customHeight="1">
      <c r="A86" s="26"/>
      <c r="B86" s="64"/>
      <c r="C86" s="7"/>
      <c r="D86" s="65"/>
      <c r="E86" s="26"/>
      <c r="F86" s="26"/>
      <c r="G86" s="26"/>
      <c r="H86" s="26"/>
      <c r="I86" s="66"/>
      <c r="J86" s="26"/>
      <c r="K86" s="52"/>
      <c r="L86" s="53"/>
      <c r="M86" s="54"/>
      <c r="N86" s="54"/>
      <c r="O86" s="54"/>
      <c r="P86" s="27"/>
      <c r="Q86" s="27"/>
      <c r="R86" s="27"/>
      <c r="S86" s="27"/>
      <c r="T86" s="27"/>
      <c r="U86" s="27"/>
      <c r="V86" s="27"/>
    </row>
    <row r="87" ht="15.75" customHeight="1">
      <c r="A87" t="s" s="38">
        <v>91</v>
      </c>
      <c r="B87" s="26"/>
      <c r="C87" s="41"/>
      <c r="D87" s="72"/>
      <c r="E87" s="41"/>
      <c r="F87" s="26"/>
      <c r="G87" s="26"/>
      <c r="H87" s="26"/>
      <c r="I87" s="26"/>
      <c r="J87" s="26"/>
      <c r="K87" s="52"/>
      <c r="L87" s="53"/>
      <c r="M87" s="54"/>
      <c r="N87" s="54"/>
      <c r="O87" s="54"/>
      <c r="P87" s="27"/>
      <c r="Q87" s="27"/>
      <c r="R87" s="27"/>
      <c r="S87" s="27"/>
      <c r="T87" s="27"/>
      <c r="U87" s="27"/>
      <c r="V87" s="27"/>
    </row>
    <row r="88" ht="14.25" customHeight="1">
      <c r="A88" s="26"/>
      <c r="B88" s="68"/>
      <c r="C88" s="41"/>
      <c r="D88" s="73"/>
      <c r="E88" s="41"/>
      <c r="F88" s="26"/>
      <c r="G88" s="26"/>
      <c r="H88" s="26"/>
      <c r="I88" s="42"/>
      <c r="J88" s="26"/>
      <c r="K88" s="52"/>
      <c r="L88" s="53"/>
      <c r="M88" s="54"/>
      <c r="N88" s="54"/>
      <c r="O88" s="54"/>
      <c r="P88" s="27"/>
      <c r="Q88" s="27"/>
      <c r="R88" s="27"/>
      <c r="S88" s="27"/>
      <c r="T88" s="27"/>
      <c r="U88" s="27"/>
      <c r="V88" s="27"/>
    </row>
    <row r="89" ht="39.95" customHeight="1">
      <c r="A89" s="44">
        <f>A85+1</f>
        <v>34</v>
      </c>
      <c r="B89" t="s" s="45">
        <v>92</v>
      </c>
      <c r="C89" s="46"/>
      <c r="D89" t="s" s="47">
        <v>12</v>
      </c>
      <c r="E89" s="48"/>
      <c r="F89" s="49"/>
      <c r="G89" s="49"/>
      <c r="H89" s="50"/>
      <c r="I89" t="s" s="51">
        <v>93</v>
      </c>
      <c r="J89" s="48"/>
      <c r="K89" s="52">
        <v>5</v>
      </c>
      <c r="L89" s="53">
        <f>K89/K117</f>
        <v>1</v>
      </c>
      <c r="M89" s="54">
        <f>VLOOKUP(D89,Q1:R9,2,FALSE)</f>
        <v>5</v>
      </c>
      <c r="N89" s="55">
        <f>M89*L89</f>
        <v>5</v>
      </c>
      <c r="O89" s="55">
        <f>IF(M89=0,0,L89*MAX(R2:R8))</f>
        <v>5</v>
      </c>
      <c r="P89" s="27"/>
      <c r="Q89" s="27"/>
      <c r="R89" s="27"/>
      <c r="S89" s="27"/>
      <c r="T89" s="27"/>
      <c r="U89" s="27"/>
      <c r="V89" s="27"/>
    </row>
    <row r="90" ht="12.4" customHeight="1">
      <c r="A90" s="44"/>
      <c r="B90" s="56"/>
      <c r="C90" s="7"/>
      <c r="D90" s="57"/>
      <c r="E90" s="26"/>
      <c r="F90" s="26"/>
      <c r="G90" s="26"/>
      <c r="H90" s="26"/>
      <c r="I90" s="58"/>
      <c r="J90" s="26"/>
      <c r="K90" s="52"/>
      <c r="L90" s="53"/>
      <c r="M90" s="54"/>
      <c r="N90" s="54"/>
      <c r="O90" s="54"/>
      <c r="P90" s="27"/>
      <c r="Q90" s="27"/>
      <c r="R90" s="27"/>
      <c r="S90" s="27"/>
      <c r="T90" s="27"/>
      <c r="U90" s="27"/>
      <c r="V90" s="27"/>
    </row>
    <row r="91" ht="39.95" customHeight="1">
      <c r="A91" s="44">
        <f>A89+1</f>
        <v>35</v>
      </c>
      <c r="B91" t="s" s="45">
        <v>94</v>
      </c>
      <c r="C91" s="46"/>
      <c r="D91" t="s" s="47">
        <v>12</v>
      </c>
      <c r="E91" s="48"/>
      <c r="F91" s="49"/>
      <c r="G91" s="49"/>
      <c r="H91" s="50"/>
      <c r="I91" t="s" s="51">
        <v>95</v>
      </c>
      <c r="J91" s="48"/>
      <c r="K91" s="52">
        <v>2</v>
      </c>
      <c r="L91" s="53">
        <f>K91/K117</f>
        <v>0.4</v>
      </c>
      <c r="M91" s="54">
        <f>VLOOKUP(D91,Q1:R9,2,FALSE)</f>
        <v>5</v>
      </c>
      <c r="N91" s="55">
        <f>M91*L91</f>
        <v>2</v>
      </c>
      <c r="O91" s="55">
        <f>IF(M91=0,0,L91*MAX(R2:R8))</f>
        <v>2</v>
      </c>
      <c r="P91" s="27"/>
      <c r="Q91" s="27"/>
      <c r="R91" s="27"/>
      <c r="S91" s="27"/>
      <c r="T91" s="27"/>
      <c r="U91" s="27"/>
      <c r="V91" s="27"/>
    </row>
    <row r="92" ht="12.4" customHeight="1">
      <c r="A92" s="44"/>
      <c r="B92" s="56"/>
      <c r="C92" s="7"/>
      <c r="D92" s="57"/>
      <c r="E92" s="26"/>
      <c r="F92" s="26"/>
      <c r="G92" s="26"/>
      <c r="H92" s="26"/>
      <c r="I92" s="58"/>
      <c r="J92" s="26"/>
      <c r="K92" s="52"/>
      <c r="L92" s="53"/>
      <c r="M92" s="54"/>
      <c r="N92" s="54"/>
      <c r="O92" s="54"/>
      <c r="P92" s="27"/>
      <c r="Q92" s="27"/>
      <c r="R92" s="27"/>
      <c r="S92" s="27"/>
      <c r="T92" s="27"/>
      <c r="U92" s="27"/>
      <c r="V92" s="27"/>
    </row>
    <row r="93" ht="39.95" customHeight="1">
      <c r="A93" s="44">
        <f>A91+1</f>
        <v>36</v>
      </c>
      <c r="B93" t="s" s="45">
        <v>96</v>
      </c>
      <c r="C93" s="46"/>
      <c r="D93" t="s" s="47">
        <v>12</v>
      </c>
      <c r="E93" s="48"/>
      <c r="F93" s="49"/>
      <c r="G93" s="49"/>
      <c r="H93" s="50"/>
      <c r="I93" t="s" s="51">
        <v>97</v>
      </c>
      <c r="J93" s="48"/>
      <c r="K93" s="52">
        <v>4</v>
      </c>
      <c r="L93" s="53">
        <f>K93/K117</f>
        <v>0.8</v>
      </c>
      <c r="M93" s="54">
        <f>VLOOKUP(D93,Q1:R9,2,FALSE)</f>
        <v>5</v>
      </c>
      <c r="N93" s="55">
        <f>M93*L93</f>
        <v>4</v>
      </c>
      <c r="O93" s="55">
        <f>IF(M93=0,0,L93*MAX(R2:R8))</f>
        <v>4</v>
      </c>
      <c r="P93" s="27"/>
      <c r="Q93" s="27"/>
      <c r="R93" s="27"/>
      <c r="S93" s="27"/>
      <c r="T93" s="27"/>
      <c r="U93" s="27"/>
      <c r="V93" s="27"/>
    </row>
    <row r="94" ht="12.4" customHeight="1">
      <c r="A94" s="44"/>
      <c r="B94" s="56"/>
      <c r="C94" s="7"/>
      <c r="D94" s="57"/>
      <c r="E94" s="26"/>
      <c r="F94" s="26"/>
      <c r="G94" s="26"/>
      <c r="H94" s="26"/>
      <c r="I94" s="58"/>
      <c r="J94" s="26"/>
      <c r="K94" s="52"/>
      <c r="L94" s="53"/>
      <c r="M94" s="54"/>
      <c r="N94" s="54"/>
      <c r="O94" s="54"/>
      <c r="P94" s="27"/>
      <c r="Q94" s="27"/>
      <c r="R94" s="27"/>
      <c r="S94" s="27"/>
      <c r="T94" s="27"/>
      <c r="U94" s="27"/>
      <c r="V94" s="27"/>
    </row>
    <row r="95" ht="39.95" customHeight="1">
      <c r="A95" s="44">
        <f>A93+1</f>
        <v>37</v>
      </c>
      <c r="B95" t="s" s="45">
        <v>98</v>
      </c>
      <c r="C95" s="46"/>
      <c r="D95" t="s" s="47">
        <v>12</v>
      </c>
      <c r="E95" s="48"/>
      <c r="F95" s="49"/>
      <c r="G95" s="49"/>
      <c r="H95" s="50"/>
      <c r="I95" t="s" s="51">
        <v>99</v>
      </c>
      <c r="J95" s="48"/>
      <c r="K95" s="52">
        <v>3</v>
      </c>
      <c r="L95" s="53">
        <f>K95/K117</f>
        <v>0.6</v>
      </c>
      <c r="M95" s="54">
        <f>VLOOKUP(D95,Q1:R9,2,FALSE)</f>
        <v>5</v>
      </c>
      <c r="N95" s="55">
        <f>M95*L95</f>
        <v>3</v>
      </c>
      <c r="O95" s="55">
        <f>IF(M95=0,0,L95*MAX(R2:R8))</f>
        <v>3</v>
      </c>
      <c r="P95" s="27"/>
      <c r="Q95" s="27"/>
      <c r="R95" s="27"/>
      <c r="S95" s="27"/>
      <c r="T95" s="27"/>
      <c r="U95" s="27"/>
      <c r="V95" s="27"/>
    </row>
    <row r="96" ht="12.4" customHeight="1">
      <c r="A96" s="44"/>
      <c r="B96" s="56"/>
      <c r="C96" s="7"/>
      <c r="D96" s="57"/>
      <c r="E96" s="26"/>
      <c r="F96" s="26"/>
      <c r="G96" s="26"/>
      <c r="H96" s="26"/>
      <c r="I96" s="58"/>
      <c r="J96" s="26"/>
      <c r="K96" s="52"/>
      <c r="L96" s="53"/>
      <c r="M96" s="54"/>
      <c r="N96" s="54"/>
      <c r="O96" s="54"/>
      <c r="P96" s="27"/>
      <c r="Q96" s="27"/>
      <c r="R96" s="27"/>
      <c r="S96" s="27"/>
      <c r="T96" s="27"/>
      <c r="U96" s="27"/>
      <c r="V96" s="27"/>
    </row>
    <row r="97" ht="39.95" customHeight="1">
      <c r="A97" s="44">
        <f>A95+1</f>
        <v>38</v>
      </c>
      <c r="B97" t="s" s="45">
        <v>100</v>
      </c>
      <c r="C97" s="46"/>
      <c r="D97" t="s" s="47">
        <v>12</v>
      </c>
      <c r="E97" s="48"/>
      <c r="F97" s="49"/>
      <c r="G97" s="49"/>
      <c r="H97" s="50"/>
      <c r="I97" t="s" s="51">
        <v>101</v>
      </c>
      <c r="J97" s="48"/>
      <c r="K97" s="52">
        <v>3</v>
      </c>
      <c r="L97" s="53">
        <f>K97/K117</f>
        <v>0.6</v>
      </c>
      <c r="M97" s="54">
        <f>VLOOKUP(D97,Q1:R9,2,FALSE)</f>
        <v>5</v>
      </c>
      <c r="N97" s="55">
        <f>M97*L97</f>
        <v>3</v>
      </c>
      <c r="O97" s="55">
        <f>IF(M97=0,0,L97*MAX(R2:R8))</f>
        <v>3</v>
      </c>
      <c r="P97" s="27"/>
      <c r="Q97" s="27"/>
      <c r="R97" s="27"/>
      <c r="S97" s="27"/>
      <c r="T97" s="27"/>
      <c r="U97" s="27"/>
      <c r="V97" s="27"/>
    </row>
    <row r="98" ht="12.4" customHeight="1">
      <c r="A98" s="26"/>
      <c r="B98" s="64"/>
      <c r="C98" s="7"/>
      <c r="D98" s="65"/>
      <c r="E98" s="26"/>
      <c r="F98" s="26"/>
      <c r="G98" s="26"/>
      <c r="H98" s="26"/>
      <c r="I98" s="66"/>
      <c r="J98" s="26"/>
      <c r="K98" s="52"/>
      <c r="L98" s="53"/>
      <c r="M98" s="54"/>
      <c r="N98" s="54"/>
      <c r="O98" s="54"/>
      <c r="P98" s="27"/>
      <c r="Q98" s="27"/>
      <c r="R98" s="27"/>
      <c r="S98" s="27"/>
      <c r="T98" s="27"/>
      <c r="U98" s="27"/>
      <c r="V98" s="27"/>
    </row>
    <row r="99" ht="15.75" customHeight="1">
      <c r="A99" t="s" s="38">
        <v>102</v>
      </c>
      <c r="B99" s="26"/>
      <c r="C99" s="41"/>
      <c r="D99" s="72"/>
      <c r="E99" s="41"/>
      <c r="F99" s="26"/>
      <c r="G99" s="26"/>
      <c r="H99" s="26"/>
      <c r="I99" s="26"/>
      <c r="J99" s="26"/>
      <c r="K99" s="52"/>
      <c r="L99" s="53"/>
      <c r="M99" s="54"/>
      <c r="N99" s="54"/>
      <c r="O99" s="54"/>
      <c r="P99" s="27"/>
      <c r="Q99" s="27"/>
      <c r="R99" s="27"/>
      <c r="S99" s="27"/>
      <c r="T99" s="27"/>
      <c r="U99" s="27"/>
      <c r="V99" s="27"/>
    </row>
    <row r="100" ht="14.25" customHeight="1">
      <c r="A100" s="26"/>
      <c r="B100" s="68"/>
      <c r="C100" s="41"/>
      <c r="D100" s="73"/>
      <c r="E100" s="41"/>
      <c r="F100" s="26"/>
      <c r="G100" s="26"/>
      <c r="H100" s="26"/>
      <c r="I100" s="42"/>
      <c r="J100" s="26"/>
      <c r="K100" s="52"/>
      <c r="L100" s="53"/>
      <c r="M100" s="54"/>
      <c r="N100" s="54"/>
      <c r="O100" s="54"/>
      <c r="P100" s="27"/>
      <c r="Q100" s="27"/>
      <c r="R100" s="27"/>
      <c r="S100" s="27"/>
      <c r="T100" s="27"/>
      <c r="U100" s="27"/>
      <c r="V100" s="27"/>
    </row>
    <row r="101" ht="39.95" customHeight="1">
      <c r="A101" s="44">
        <f>A97+1</f>
        <v>39</v>
      </c>
      <c r="B101" t="s" s="45">
        <v>103</v>
      </c>
      <c r="C101" s="46"/>
      <c r="D101" t="s" s="47">
        <v>7</v>
      </c>
      <c r="E101" s="48"/>
      <c r="F101" s="49"/>
      <c r="G101" s="49"/>
      <c r="H101" s="50"/>
      <c r="I101" t="s" s="51">
        <v>104</v>
      </c>
      <c r="J101" s="48"/>
      <c r="K101" s="52">
        <v>4</v>
      </c>
      <c r="L101" s="53">
        <f>K101/K117</f>
        <v>0.8</v>
      </c>
      <c r="M101" s="54">
        <f>VLOOKUP(D101,Q1:R9,2,FALSE)</f>
        <v>3</v>
      </c>
      <c r="N101" s="55">
        <f>M101*L101</f>
        <v>2.4</v>
      </c>
      <c r="O101" s="55">
        <f>IF(M101=0,0,L101*MAX(R2:R8))</f>
        <v>4</v>
      </c>
      <c r="P101" s="27"/>
      <c r="Q101" s="27"/>
      <c r="R101" s="27"/>
      <c r="S101" s="27"/>
      <c r="T101" s="27"/>
      <c r="U101" s="27"/>
      <c r="V101" s="27"/>
    </row>
    <row r="102" ht="12.4" customHeight="1">
      <c r="A102" s="44"/>
      <c r="B102" s="56"/>
      <c r="C102" s="7"/>
      <c r="D102" s="57"/>
      <c r="E102" s="26"/>
      <c r="F102" s="26"/>
      <c r="G102" s="26"/>
      <c r="H102" s="26"/>
      <c r="I102" s="58"/>
      <c r="J102" s="26"/>
      <c r="K102" s="52"/>
      <c r="L102" s="53"/>
      <c r="M102" s="54"/>
      <c r="N102" s="54"/>
      <c r="O102" s="54"/>
      <c r="P102" s="27"/>
      <c r="Q102" s="27"/>
      <c r="R102" s="27"/>
      <c r="S102" s="27"/>
      <c r="T102" s="27"/>
      <c r="U102" s="27"/>
      <c r="V102" s="27"/>
    </row>
    <row r="103" ht="39.95" customHeight="1">
      <c r="A103" s="44">
        <f>A101+1</f>
        <v>40</v>
      </c>
      <c r="B103" t="s" s="45">
        <v>105</v>
      </c>
      <c r="C103" s="46"/>
      <c r="D103" t="s" s="47">
        <v>7</v>
      </c>
      <c r="E103" s="48"/>
      <c r="F103" s="49"/>
      <c r="G103" s="49"/>
      <c r="H103" s="50"/>
      <c r="I103" t="s" s="51">
        <v>106</v>
      </c>
      <c r="J103" s="48"/>
      <c r="K103" s="52">
        <v>3</v>
      </c>
      <c r="L103" s="53">
        <f>K103/K117</f>
        <v>0.6</v>
      </c>
      <c r="M103" s="54">
        <f>VLOOKUP(D103,Q1:R9,2,FALSE)</f>
        <v>3</v>
      </c>
      <c r="N103" s="55">
        <f>M103*L103</f>
        <v>1.8</v>
      </c>
      <c r="O103" s="55">
        <f>IF(M103=0,0,L103*MAX(R2:R8))</f>
        <v>3</v>
      </c>
      <c r="P103" s="27"/>
      <c r="Q103" s="27"/>
      <c r="R103" s="27"/>
      <c r="S103" s="27"/>
      <c r="T103" s="27"/>
      <c r="U103" s="27"/>
      <c r="V103" s="27"/>
    </row>
    <row r="104" ht="12.4" customHeight="1">
      <c r="A104" s="44"/>
      <c r="B104" s="56"/>
      <c r="C104" s="7"/>
      <c r="D104" s="57"/>
      <c r="E104" s="26"/>
      <c r="F104" s="26"/>
      <c r="G104" s="26"/>
      <c r="H104" s="26"/>
      <c r="I104" s="58"/>
      <c r="J104" s="26"/>
      <c r="K104" s="52"/>
      <c r="L104" s="53"/>
      <c r="M104" s="54"/>
      <c r="N104" s="54"/>
      <c r="O104" s="54"/>
      <c r="P104" s="27"/>
      <c r="Q104" s="27"/>
      <c r="R104" s="27"/>
      <c r="S104" s="27"/>
      <c r="T104" s="27"/>
      <c r="U104" s="27"/>
      <c r="V104" s="27"/>
    </row>
    <row r="105" ht="39.95" customHeight="1">
      <c r="A105" s="44">
        <f>A103+1</f>
        <v>41</v>
      </c>
      <c r="B105" t="s" s="45">
        <v>107</v>
      </c>
      <c r="C105" s="46"/>
      <c r="D105" t="s" s="47">
        <v>11</v>
      </c>
      <c r="E105" s="48"/>
      <c r="F105" s="49"/>
      <c r="G105" s="49"/>
      <c r="H105" s="50"/>
      <c r="I105" t="s" s="51">
        <v>108</v>
      </c>
      <c r="J105" s="48"/>
      <c r="K105" s="52">
        <v>3</v>
      </c>
      <c r="L105" s="53">
        <f>K105/K117</f>
        <v>0.6</v>
      </c>
      <c r="M105" s="54">
        <f>VLOOKUP(D105,Q1:R9,2,FALSE)</f>
        <v>4</v>
      </c>
      <c r="N105" s="55">
        <f>M105*L105</f>
        <v>2.4</v>
      </c>
      <c r="O105" s="55">
        <f>IF(M105=0,0,L105*MAX(R2:R8))</f>
        <v>3</v>
      </c>
      <c r="P105" s="27"/>
      <c r="Q105" s="27"/>
      <c r="R105" s="27"/>
      <c r="S105" s="27"/>
      <c r="T105" s="27"/>
      <c r="U105" s="27"/>
      <c r="V105" s="27"/>
    </row>
    <row r="106" ht="12.4" customHeight="1">
      <c r="A106" s="44"/>
      <c r="B106" s="56"/>
      <c r="C106" s="7"/>
      <c r="D106" s="57"/>
      <c r="E106" s="26"/>
      <c r="F106" s="26"/>
      <c r="G106" s="26"/>
      <c r="H106" s="26"/>
      <c r="I106" s="58"/>
      <c r="J106" s="26"/>
      <c r="K106" s="52"/>
      <c r="L106" s="53"/>
      <c r="M106" s="54"/>
      <c r="N106" s="54"/>
      <c r="O106" s="54"/>
      <c r="P106" s="27"/>
      <c r="Q106" s="27"/>
      <c r="R106" s="27"/>
      <c r="S106" s="27"/>
      <c r="T106" s="27"/>
      <c r="U106" s="27"/>
      <c r="V106" s="27"/>
    </row>
    <row r="107" ht="39.95" customHeight="1">
      <c r="A107" s="44">
        <f>A105+1</f>
        <v>42</v>
      </c>
      <c r="B107" t="s" s="45">
        <v>109</v>
      </c>
      <c r="C107" s="46"/>
      <c r="D107" t="s" s="47">
        <v>12</v>
      </c>
      <c r="E107" s="48"/>
      <c r="F107" s="49"/>
      <c r="G107" s="49"/>
      <c r="H107" s="50"/>
      <c r="I107" t="s" s="51">
        <v>110</v>
      </c>
      <c r="J107" s="48"/>
      <c r="K107" s="52">
        <v>2</v>
      </c>
      <c r="L107" s="53">
        <f>K107/K117</f>
        <v>0.4</v>
      </c>
      <c r="M107" s="54">
        <f>VLOOKUP(D107,Q1:R9,2,FALSE)</f>
        <v>5</v>
      </c>
      <c r="N107" s="55">
        <f>M107*L107</f>
        <v>2</v>
      </c>
      <c r="O107" s="55">
        <f>IF(M107=0,0,L107*MAX(R2:R8))</f>
        <v>2</v>
      </c>
      <c r="P107" s="27"/>
      <c r="Q107" s="27"/>
      <c r="R107" s="27"/>
      <c r="S107" s="27"/>
      <c r="T107" s="27"/>
      <c r="U107" s="27"/>
      <c r="V107" s="27"/>
    </row>
    <row r="108" ht="12.4" customHeight="1">
      <c r="A108" s="26"/>
      <c r="B108" s="64"/>
      <c r="C108" s="7"/>
      <c r="D108" s="65"/>
      <c r="E108" s="26"/>
      <c r="F108" s="26"/>
      <c r="G108" s="26"/>
      <c r="H108" s="26"/>
      <c r="I108" s="66"/>
      <c r="J108" s="26"/>
      <c r="K108" s="52"/>
      <c r="L108" s="53"/>
      <c r="M108" s="54"/>
      <c r="N108" s="54"/>
      <c r="O108" s="54"/>
      <c r="P108" s="27"/>
      <c r="Q108" s="27"/>
      <c r="R108" s="27"/>
      <c r="S108" s="27"/>
      <c r="T108" s="27"/>
      <c r="U108" s="27"/>
      <c r="V108" s="27"/>
    </row>
    <row r="109" ht="15.75" customHeight="1">
      <c r="A109" t="s" s="38">
        <v>111</v>
      </c>
      <c r="B109" s="26"/>
      <c r="C109" s="41"/>
      <c r="D109" s="72"/>
      <c r="E109" s="41"/>
      <c r="F109" s="26"/>
      <c r="G109" s="26"/>
      <c r="H109" s="26"/>
      <c r="I109" s="26"/>
      <c r="J109" s="26"/>
      <c r="K109" s="52"/>
      <c r="L109" s="53"/>
      <c r="M109" s="54"/>
      <c r="N109" s="54"/>
      <c r="O109" s="54"/>
      <c r="P109" s="27"/>
      <c r="Q109" s="27"/>
      <c r="R109" s="27"/>
      <c r="S109" s="27"/>
      <c r="T109" s="27"/>
      <c r="U109" s="27"/>
      <c r="V109" s="27"/>
    </row>
    <row r="110" ht="14.25" customHeight="1">
      <c r="A110" s="26"/>
      <c r="B110" s="68"/>
      <c r="C110" s="41"/>
      <c r="D110" s="73"/>
      <c r="E110" s="41"/>
      <c r="F110" s="26"/>
      <c r="G110" s="26"/>
      <c r="H110" s="26"/>
      <c r="I110" s="42"/>
      <c r="J110" s="26"/>
      <c r="K110" s="52"/>
      <c r="L110" s="53"/>
      <c r="M110" s="54"/>
      <c r="N110" s="54"/>
      <c r="O110" s="54"/>
      <c r="P110" s="27"/>
      <c r="Q110" s="27"/>
      <c r="R110" s="27"/>
      <c r="S110" s="27"/>
      <c r="T110" s="27"/>
      <c r="U110" s="27"/>
      <c r="V110" s="27"/>
    </row>
    <row r="111" ht="39.95" customHeight="1">
      <c r="A111" s="44">
        <f>A107+1</f>
        <v>43</v>
      </c>
      <c r="B111" t="s" s="45">
        <v>112</v>
      </c>
      <c r="C111" s="75"/>
      <c r="D111" t="s" s="47">
        <v>12</v>
      </c>
      <c r="E111" s="76"/>
      <c r="F111" s="77"/>
      <c r="G111" s="77"/>
      <c r="H111" s="75"/>
      <c r="I111" t="s" s="51">
        <v>113</v>
      </c>
      <c r="J111" s="76"/>
      <c r="K111" s="35">
        <v>4</v>
      </c>
      <c r="L111" s="78">
        <f>K111/K117</f>
        <v>0.8</v>
      </c>
      <c r="M111" s="79">
        <f>VLOOKUP(D111,Q1:R9,2,FALSE)</f>
        <v>5</v>
      </c>
      <c r="N111" s="80">
        <f>M111*L111</f>
        <v>4</v>
      </c>
      <c r="O111" s="80">
        <f>IF(M111=0,0,L111*MAX(R2:R8))</f>
        <v>4</v>
      </c>
      <c r="P111" s="27"/>
      <c r="Q111" s="27"/>
      <c r="R111" s="27"/>
      <c r="S111" s="27"/>
      <c r="T111" s="27"/>
      <c r="U111" s="27"/>
      <c r="V111" s="27"/>
    </row>
    <row r="112" ht="12.4" customHeight="1">
      <c r="A112" s="44"/>
      <c r="B112" s="56"/>
      <c r="C112" s="24"/>
      <c r="D112" s="81"/>
      <c r="E112" s="24"/>
      <c r="F112" s="24"/>
      <c r="G112" s="24"/>
      <c r="H112" s="24"/>
      <c r="I112" s="82"/>
      <c r="J112" s="24"/>
      <c r="K112" s="35"/>
      <c r="L112" s="78"/>
      <c r="M112" s="79"/>
      <c r="N112" s="79"/>
      <c r="O112" s="79"/>
      <c r="P112" s="27"/>
      <c r="Q112" s="27"/>
      <c r="R112" s="27"/>
      <c r="S112" s="27"/>
      <c r="T112" s="27"/>
      <c r="U112" s="27"/>
      <c r="V112" s="27"/>
    </row>
    <row r="113" ht="39.95" customHeight="1">
      <c r="A113" s="44">
        <f>A111+1</f>
        <v>44</v>
      </c>
      <c r="B113" t="s" s="45">
        <v>114</v>
      </c>
      <c r="C113" s="75"/>
      <c r="D113" t="s" s="47">
        <v>6</v>
      </c>
      <c r="E113" s="76"/>
      <c r="F113" s="77"/>
      <c r="G113" s="77"/>
      <c r="H113" s="75"/>
      <c r="I113" t="s" s="51">
        <v>115</v>
      </c>
      <c r="J113" s="76"/>
      <c r="K113" s="35">
        <v>4</v>
      </c>
      <c r="L113" s="78">
        <f>K113/K117</f>
        <v>0.8</v>
      </c>
      <c r="M113" s="79">
        <f>VLOOKUP(D113,Q1:R9,2,FALSE)</f>
        <v>2</v>
      </c>
      <c r="N113" s="80">
        <f>M113*L113</f>
        <v>1.6</v>
      </c>
      <c r="O113" s="80">
        <f>IF(M113=0,0,L113*MAX(R2:R8))</f>
        <v>4</v>
      </c>
      <c r="P113" s="27"/>
      <c r="Q113" s="27"/>
      <c r="R113" s="27"/>
      <c r="S113" s="27"/>
      <c r="T113" s="27"/>
      <c r="U113" s="27"/>
      <c r="V113" s="27"/>
    </row>
    <row r="114" ht="12.4" customHeight="1">
      <c r="A114" s="44"/>
      <c r="B114" s="56"/>
      <c r="C114" s="24"/>
      <c r="D114" s="81"/>
      <c r="E114" s="24"/>
      <c r="F114" s="24"/>
      <c r="G114" s="24"/>
      <c r="H114" s="24"/>
      <c r="I114" s="82"/>
      <c r="J114" s="24"/>
      <c r="K114" s="35"/>
      <c r="L114" s="78"/>
      <c r="M114" s="79"/>
      <c r="N114" s="79"/>
      <c r="O114" s="79"/>
      <c r="P114" s="27"/>
      <c r="Q114" s="27"/>
      <c r="R114" s="27"/>
      <c r="S114" s="27"/>
      <c r="T114" s="27"/>
      <c r="U114" s="27"/>
      <c r="V114" s="27"/>
    </row>
    <row r="115" ht="39.95" customHeight="1">
      <c r="A115" s="44">
        <f>A113+1</f>
        <v>45</v>
      </c>
      <c r="B115" t="s" s="45">
        <v>116</v>
      </c>
      <c r="C115" s="75"/>
      <c r="D115" t="s" s="47">
        <v>12</v>
      </c>
      <c r="E115" s="76"/>
      <c r="F115" s="77"/>
      <c r="G115" s="77"/>
      <c r="H115" s="75"/>
      <c r="I115" t="s" s="51">
        <v>117</v>
      </c>
      <c r="J115" s="76"/>
      <c r="K115" s="35">
        <v>3</v>
      </c>
      <c r="L115" s="78">
        <f>K115/K117</f>
        <v>0.6</v>
      </c>
      <c r="M115" s="79">
        <f>VLOOKUP(D115,Q1:R9,2,FALSE)</f>
        <v>5</v>
      </c>
      <c r="N115" s="80">
        <f>M115*L115</f>
        <v>3</v>
      </c>
      <c r="O115" s="80">
        <f>IF(M115=0,0,L115*MAX(R2:R8))</f>
        <v>3</v>
      </c>
      <c r="P115" s="27"/>
      <c r="Q115" s="27"/>
      <c r="R115" s="27"/>
      <c r="S115" s="27"/>
      <c r="T115" s="27"/>
      <c r="U115" s="27"/>
      <c r="V115" s="27"/>
    </row>
    <row r="116" ht="12.4" customHeight="1">
      <c r="A116" s="83"/>
      <c r="B116" s="84"/>
      <c r="C116" s="85"/>
      <c r="D116" s="86"/>
      <c r="E116" s="87"/>
      <c r="F116" s="87"/>
      <c r="G116" s="87"/>
      <c r="H116" s="83"/>
      <c r="I116" s="88"/>
      <c r="J116" s="26"/>
      <c r="K116" s="89"/>
      <c r="L116" s="89"/>
      <c r="M116" s="89"/>
      <c r="N116" s="90"/>
      <c r="O116" s="90"/>
      <c r="P116" s="27"/>
      <c r="Q116" s="27"/>
      <c r="R116" s="27"/>
      <c r="S116" s="27"/>
      <c r="T116" s="27"/>
      <c r="U116" s="27"/>
      <c r="V116" s="27"/>
    </row>
    <row r="117" ht="24" customHeight="1">
      <c r="A117" t="s" s="91">
        <v>118</v>
      </c>
      <c r="B117" s="92"/>
      <c r="C117" s="93"/>
      <c r="D117" s="94"/>
      <c r="E117" s="95"/>
      <c r="F117" s="96"/>
      <c r="G117" s="97"/>
      <c r="H117" t="s" s="98">
        <f>IF(D117="","","-")</f>
      </c>
      <c r="I117" t="s" s="99">
        <f>VLOOKUP(J117,'Rating ranges'!A2:B7,2,TRUE)</f>
      </c>
      <c r="J117" s="100">
        <f>IF(D117="",0,D117)</f>
        <v>0</v>
      </c>
      <c r="K117" s="89">
        <f>MAX(K9:K115)</f>
        <v>5</v>
      </c>
      <c r="L117" s="89"/>
      <c r="M117" s="89"/>
      <c r="N117" s="90">
        <f>SUM(N9:N115)</f>
        <v>115.2</v>
      </c>
      <c r="O117" s="90">
        <f>SUM(O9:O115)</f>
        <v>137</v>
      </c>
      <c r="P117" s="27"/>
      <c r="Q117" s="27"/>
      <c r="R117" s="27"/>
      <c r="S117" s="27"/>
      <c r="T117" s="27"/>
      <c r="U117" s="27"/>
      <c r="V117" s="27"/>
    </row>
    <row r="118" ht="13.5" customHeight="1">
      <c r="A118" s="101"/>
      <c r="B118" s="101"/>
      <c r="C118" s="101"/>
      <c r="D118" s="101"/>
      <c r="E118" s="102"/>
      <c r="F118" s="102"/>
      <c r="G118" s="102"/>
      <c r="H118" s="101"/>
      <c r="I118" s="101"/>
      <c r="J118" s="26"/>
      <c r="K118" s="26"/>
      <c r="L118" s="26"/>
      <c r="M118" s="26"/>
      <c r="N118" s="27"/>
      <c r="O118" s="27"/>
      <c r="P118" s="27"/>
      <c r="Q118" s="27"/>
      <c r="R118" s="27"/>
      <c r="S118" s="27"/>
      <c r="T118" s="27"/>
      <c r="U118" s="27"/>
      <c r="V118" s="27"/>
    </row>
    <row r="119" ht="13.65" customHeight="1">
      <c r="A119" t="s" s="103">
        <f>"* Very poor (less than "&amp;('Rating ranges'!A4)&amp;") - Users are likely to experience very significant difficulties using this site or system and might not be able to complete a significant number of important tasks."</f>
        <v>119</v>
      </c>
      <c r="B119" s="104"/>
      <c r="C119" s="104"/>
      <c r="D119" s="104"/>
      <c r="E119" s="104"/>
      <c r="F119" s="104"/>
      <c r="G119" s="104"/>
      <c r="H119" s="104"/>
      <c r="I119" s="105"/>
      <c r="J119" s="106"/>
      <c r="K119" s="26"/>
      <c r="L119" s="26"/>
      <c r="M119" s="26"/>
      <c r="N119" s="27"/>
      <c r="O119" s="27"/>
      <c r="P119" s="27"/>
      <c r="Q119" s="27"/>
      <c r="R119" s="27"/>
      <c r="S119" s="27"/>
      <c r="T119" s="27"/>
      <c r="U119" s="27"/>
      <c r="V119" s="27"/>
    </row>
    <row r="120" ht="15" customHeight="1">
      <c r="A120" t="s" s="107">
        <f>"* Poor (between "&amp;('Rating ranges'!A4)&amp;" and "&amp;('Rating ranges'!A5)&amp;") - Users are likely to experience some difficulties using this site or system and might not be able to complete some important tasks."</f>
        <v>120</v>
      </c>
      <c r="B120" s="108"/>
      <c r="C120" s="108"/>
      <c r="D120" s="108"/>
      <c r="E120" s="108"/>
      <c r="F120" s="108"/>
      <c r="G120" s="108"/>
      <c r="H120" s="108"/>
      <c r="I120" s="109"/>
      <c r="J120" s="106"/>
      <c r="K120" s="26"/>
      <c r="L120" s="26"/>
      <c r="M120" s="26"/>
      <c r="N120" s="27"/>
      <c r="O120" s="27"/>
      <c r="P120" s="27"/>
      <c r="Q120" s="27"/>
      <c r="R120" s="27"/>
      <c r="S120" s="27"/>
      <c r="T120" s="27"/>
      <c r="U120" s="27"/>
      <c r="V120" s="27"/>
    </row>
    <row r="121" ht="13.65" customHeight="1">
      <c r="A121" t="s" s="110">
        <f>"* Moderate (between "&amp;('Rating ranges'!A5)&amp;" and "&amp;('Rating ranges'!A6)&amp;") - Users should be able to use this site or system and complete most important tasks, however the user experience could be significantly improved."</f>
        <v>121</v>
      </c>
      <c r="B121" s="111"/>
      <c r="C121" s="111"/>
      <c r="D121" s="111"/>
      <c r="E121" s="111"/>
      <c r="F121" s="111"/>
      <c r="G121" s="111"/>
      <c r="H121" s="111"/>
      <c r="I121" s="112"/>
      <c r="J121" s="106"/>
      <c r="K121" s="26"/>
      <c r="L121" s="26"/>
      <c r="M121" s="26"/>
      <c r="N121" s="27"/>
      <c r="O121" s="27"/>
      <c r="P121" s="27"/>
      <c r="Q121" s="27"/>
      <c r="R121" s="27"/>
      <c r="S121" s="27"/>
      <c r="T121" s="27"/>
      <c r="U121" s="27"/>
      <c r="V121" s="27"/>
    </row>
    <row r="122" ht="13.65" customHeight="1">
      <c r="A122" t="s" s="107">
        <f>"* Good (between "&amp;('Rating ranges'!A6)&amp;" and "&amp;('Rating ranges'!A7)&amp;") - Users should be able to use this site or system with relative ease and should be able to complete the vast majority of important tasks."</f>
        <v>122</v>
      </c>
      <c r="B122" s="108"/>
      <c r="C122" s="108"/>
      <c r="D122" s="108"/>
      <c r="E122" s="108"/>
      <c r="F122" s="108"/>
      <c r="G122" s="108"/>
      <c r="H122" s="108"/>
      <c r="I122" s="109"/>
      <c r="J122" s="106"/>
      <c r="K122" s="26"/>
      <c r="L122" s="26"/>
      <c r="M122" s="26"/>
      <c r="N122" s="27"/>
      <c r="O122" s="27"/>
      <c r="P122" s="27"/>
      <c r="Q122" s="27"/>
      <c r="R122" s="27"/>
      <c r="S122" s="27"/>
      <c r="T122" s="27"/>
      <c r="U122" s="27"/>
      <c r="V122" s="27"/>
    </row>
    <row r="123" ht="13.65" customHeight="1">
      <c r="A123" t="s" s="113">
        <f>"* Excellent (more than "&amp;('Rating ranges'!A7)&amp;") - This site or system provides an excellent user experience for users. Users should be able to complete all important tasks on the site or system."</f>
        <v>123</v>
      </c>
      <c r="B123" s="114"/>
      <c r="C123" s="114"/>
      <c r="D123" s="114"/>
      <c r="E123" s="114"/>
      <c r="F123" s="114"/>
      <c r="G123" s="114"/>
      <c r="H123" s="114"/>
      <c r="I123" s="115"/>
      <c r="J123" s="106"/>
      <c r="K123" s="16"/>
      <c r="L123" s="16"/>
      <c r="M123" s="26"/>
      <c r="N123" s="27"/>
      <c r="O123" s="27"/>
      <c r="P123" s="27"/>
      <c r="Q123" s="27"/>
      <c r="R123" s="27"/>
      <c r="S123" s="27"/>
      <c r="T123" s="27"/>
      <c r="U123" s="27"/>
      <c r="V123" s="27"/>
    </row>
    <row r="124" ht="13.5" customHeight="1">
      <c r="A124" s="116"/>
      <c r="B124" s="116"/>
      <c r="C124" s="116"/>
      <c r="D124" s="116"/>
      <c r="E124" s="116"/>
      <c r="F124" s="116"/>
      <c r="G124" s="116"/>
      <c r="H124" s="116"/>
      <c r="I124" s="116"/>
      <c r="J124" s="26"/>
      <c r="K124" s="26"/>
      <c r="L124" s="26"/>
      <c r="M124" s="26"/>
      <c r="N124" s="27"/>
      <c r="O124" s="27"/>
      <c r="P124" s="27"/>
      <c r="Q124" s="27"/>
      <c r="R124" s="27"/>
      <c r="S124" s="27"/>
      <c r="T124" s="27"/>
      <c r="U124" s="27"/>
      <c r="V124" s="27"/>
    </row>
    <row r="125" ht="13.5" customHeight="1">
      <c r="A125" s="26"/>
      <c r="B125" s="26"/>
      <c r="C125" s="26"/>
      <c r="D125" s="117"/>
      <c r="E125" s="26"/>
      <c r="F125" s="26"/>
      <c r="G125" s="26"/>
      <c r="H125" s="26"/>
      <c r="I125" s="26"/>
      <c r="J125" s="26"/>
      <c r="K125" s="26"/>
      <c r="L125" s="26"/>
      <c r="M125" s="26"/>
      <c r="N125" s="27"/>
      <c r="O125" s="27"/>
      <c r="P125" s="27"/>
      <c r="Q125" s="27"/>
      <c r="R125" s="27"/>
      <c r="S125" s="27"/>
      <c r="T125" s="27"/>
      <c r="U125" s="27"/>
      <c r="V125" s="27"/>
    </row>
    <row r="126" ht="12.75" customHeight="1">
      <c r="A126" s="118"/>
      <c r="B126" s="119"/>
      <c r="C126" s="120"/>
      <c r="D126" s="120"/>
      <c r="E126" s="120"/>
      <c r="F126" s="120"/>
      <c r="G126" s="120"/>
      <c r="H126" s="120"/>
      <c r="I126" s="120"/>
      <c r="J126" s="121"/>
      <c r="K126" s="106"/>
      <c r="L126" s="26"/>
      <c r="M126" s="26"/>
      <c r="N126" s="27"/>
      <c r="O126" s="27"/>
      <c r="P126" s="27"/>
      <c r="Q126" s="27"/>
      <c r="R126" s="27"/>
      <c r="S126" s="27"/>
      <c r="T126" s="27"/>
      <c r="U126" s="27"/>
      <c r="V126" s="27"/>
    </row>
  </sheetData>
  <mergeCells count="12">
    <mergeCell ref="M7:M8"/>
    <mergeCell ref="A120:I120"/>
    <mergeCell ref="L7:L8"/>
    <mergeCell ref="A1:I1"/>
    <mergeCell ref="K7:K8"/>
    <mergeCell ref="A3:B3"/>
    <mergeCell ref="O7:O8"/>
    <mergeCell ref="N7:N8"/>
    <mergeCell ref="A121:I121"/>
    <mergeCell ref="A119:I119"/>
    <mergeCell ref="A123:I123"/>
    <mergeCell ref="A122:I122"/>
  </mergeCells>
  <conditionalFormatting sqref="D9 D11 D13 D15 D17 D21 D23 D25 D29 D31 D33 D35 D37 D39 D41 D43 D49 D51 D53 D55 D69 D89 D91 D93 D95 D97 D107 D111 D113 D115">
    <cfRule type="cellIs" dxfId="0" priority="1" operator="equal" stopIfTrue="1">
      <formula>"Enter score"</formula>
    </cfRule>
  </conditionalFormatting>
  <conditionalFormatting sqref="D24 D32 D45 D59 D61 D63 D67 D71 D73 D75 D79 D81 D83 D85 D101 D103 D105">
    <cfRule type="cellIs" dxfId="1" priority="1" operator="equal" stopIfTrue="1">
      <formula>"Enter score"</formula>
    </cfRule>
  </conditionalFormatting>
  <hyperlinks>
    <hyperlink ref="A3" r:id="rId1" location="" tooltip="" display=""/>
  </hyperlinks>
  <pageMargins left="0.472441" right="0.511811" top="0.787402" bottom="0.787402" header="0.511811" footer="0.511811"/>
  <pageSetup firstPageNumber="1" fitToHeight="1" fitToWidth="1" scale="100" useFirstPageNumber="0" orientation="landscape" pageOrder="downThenOver"/>
  <headerFooter>
    <oddFooter>&amp;C&amp;"Helvetica,Regular"&amp;12&amp;K000000&amp;P</oddFooter>
  </headerFooter>
  <drawing r:id="rId2"/>
  <legacyDrawing r:id="rId3"/>
</worksheet>
</file>

<file path=xl/worksheets/sheet2.xml><?xml version="1.0" encoding="utf-8"?>
<worksheet xmlns:r="http://schemas.openxmlformats.org/officeDocument/2006/relationships" xmlns="http://schemas.openxmlformats.org/spreadsheetml/2006/main">
  <dimension ref="A1:E66"/>
  <sheetViews>
    <sheetView workbookViewId="0" showGridLines="0" defaultGridColor="1"/>
  </sheetViews>
  <sheetFormatPr defaultColWidth="8.83333" defaultRowHeight="12.75" customHeight="1" outlineLevelRow="0" outlineLevelCol="0"/>
  <cols>
    <col min="1" max="1" width="4.17188" style="122" customWidth="1"/>
    <col min="2" max="2" width="103.5" style="122" customWidth="1"/>
    <col min="3" max="3" width="13.5" style="122" customWidth="1"/>
    <col min="4" max="4" width="8.85156" style="122" customWidth="1"/>
    <col min="5" max="5" width="8.85156" style="122" customWidth="1"/>
    <col min="6" max="256" width="8.85156" style="122" customWidth="1"/>
  </cols>
  <sheetData>
    <row r="1" ht="23.4" customHeight="1">
      <c r="A1" t="s" s="2">
        <v>124</v>
      </c>
      <c r="B1" s="3"/>
      <c r="C1" s="3"/>
      <c r="D1" s="123"/>
      <c r="E1" s="27"/>
    </row>
    <row r="2" ht="16.6" customHeight="1">
      <c r="A2" s="12"/>
      <c r="B2" s="124"/>
      <c r="C2" t="s" s="125">
        <v>125</v>
      </c>
      <c r="D2" s="27"/>
      <c r="E2" s="27"/>
    </row>
    <row r="3" ht="25.15" customHeight="1">
      <c r="A3" t="s" s="126">
        <v>13</v>
      </c>
      <c r="B3" s="127"/>
      <c r="C3" s="128"/>
      <c r="D3" s="27"/>
      <c r="E3" s="27"/>
    </row>
    <row r="4" ht="35.65" customHeight="1">
      <c r="A4" s="129">
        <v>1</v>
      </c>
      <c r="B4" t="s" s="130">
        <v>126</v>
      </c>
      <c r="C4" t="s" s="131">
        <v>127</v>
      </c>
      <c r="D4" s="132"/>
      <c r="E4" s="27"/>
    </row>
    <row r="5" ht="35.65" customHeight="1">
      <c r="A5" s="129">
        <f>A4+1</f>
        <v>2</v>
      </c>
      <c r="B5" t="s" s="130">
        <v>128</v>
      </c>
      <c r="C5" t="s" s="131">
        <v>127</v>
      </c>
      <c r="D5" s="132"/>
      <c r="E5" s="27"/>
    </row>
    <row r="6" ht="24.65" customHeight="1">
      <c r="A6" s="129">
        <f>A5+1</f>
        <v>3</v>
      </c>
      <c r="B6" t="s" s="130">
        <v>129</v>
      </c>
      <c r="C6" t="s" s="131">
        <v>130</v>
      </c>
      <c r="D6" s="132"/>
      <c r="E6" s="27"/>
    </row>
    <row r="7" ht="35.65" customHeight="1">
      <c r="A7" s="129">
        <f>A6+1</f>
        <v>4</v>
      </c>
      <c r="B7" t="s" s="130">
        <v>131</v>
      </c>
      <c r="C7" t="s" s="131">
        <v>132</v>
      </c>
      <c r="D7" s="132"/>
      <c r="E7" s="27"/>
    </row>
    <row r="8" ht="35.65" customHeight="1">
      <c r="A8" s="129">
        <f>A7+1</f>
        <v>5</v>
      </c>
      <c r="B8" t="s" s="130">
        <v>133</v>
      </c>
      <c r="C8" t="s" s="131">
        <v>132</v>
      </c>
      <c r="D8" s="132"/>
      <c r="E8" s="27"/>
    </row>
    <row r="9" ht="13.65" customHeight="1">
      <c r="A9" s="133"/>
      <c r="B9" s="134"/>
      <c r="C9" s="135"/>
      <c r="D9" s="27"/>
      <c r="E9" s="27"/>
    </row>
    <row r="10" ht="25.15" customHeight="1">
      <c r="A10" t="s" s="126">
        <v>29</v>
      </c>
      <c r="B10" s="127"/>
      <c r="C10" s="128"/>
      <c r="D10" s="27"/>
      <c r="E10" s="27"/>
    </row>
    <row r="11" ht="24.65" customHeight="1">
      <c r="A11" s="129">
        <f>A8+1</f>
        <v>6</v>
      </c>
      <c r="B11" t="s" s="130">
        <v>134</v>
      </c>
      <c r="C11" t="s" s="131">
        <v>132</v>
      </c>
      <c r="D11" s="132"/>
      <c r="E11" s="27"/>
    </row>
    <row r="12" ht="24.65" customHeight="1">
      <c r="A12" s="129">
        <f>A11+1</f>
        <v>7</v>
      </c>
      <c r="B12" t="s" s="130">
        <v>135</v>
      </c>
      <c r="C12" t="s" s="131">
        <v>130</v>
      </c>
      <c r="D12" s="132"/>
      <c r="E12" s="27"/>
    </row>
    <row r="13" ht="24.65" customHeight="1">
      <c r="A13" s="129">
        <f>A12+1</f>
        <v>8</v>
      </c>
      <c r="B13" t="s" s="130">
        <v>136</v>
      </c>
      <c r="C13" t="s" s="131">
        <v>132</v>
      </c>
      <c r="D13" s="132"/>
      <c r="E13" s="27"/>
    </row>
    <row r="14" ht="13.65" customHeight="1">
      <c r="A14" s="133"/>
      <c r="B14" s="134"/>
      <c r="C14" s="135"/>
      <c r="D14" s="27"/>
      <c r="E14" s="27"/>
    </row>
    <row r="15" ht="25.15" customHeight="1">
      <c r="A15" t="s" s="126">
        <v>36</v>
      </c>
      <c r="B15" s="127"/>
      <c r="C15" s="128"/>
      <c r="D15" s="27"/>
      <c r="E15" s="27"/>
    </row>
    <row r="16" ht="35.65" customHeight="1">
      <c r="A16" s="129">
        <f>A13+1</f>
        <v>9</v>
      </c>
      <c r="B16" t="s" s="130">
        <v>137</v>
      </c>
      <c r="C16" t="s" s="131">
        <v>138</v>
      </c>
      <c r="D16" s="132"/>
      <c r="E16" s="27"/>
    </row>
    <row r="17" ht="46.65" customHeight="1">
      <c r="A17" s="129">
        <f>A16+1</f>
        <v>10</v>
      </c>
      <c r="B17" t="s" s="130">
        <v>139</v>
      </c>
      <c r="C17" t="s" s="131">
        <v>130</v>
      </c>
      <c r="D17" s="132"/>
      <c r="E17" s="27"/>
    </row>
    <row r="18" ht="35.65" customHeight="1">
      <c r="A18" s="129">
        <f>A17+1</f>
        <v>11</v>
      </c>
      <c r="B18" t="s" s="130">
        <v>140</v>
      </c>
      <c r="C18" t="s" s="131">
        <v>132</v>
      </c>
      <c r="D18" s="132"/>
      <c r="E18" s="27"/>
    </row>
    <row r="19" ht="35.65" customHeight="1">
      <c r="A19" s="129">
        <f>A18+1</f>
        <v>12</v>
      </c>
      <c r="B19" t="s" s="130">
        <v>141</v>
      </c>
      <c r="C19" t="s" s="131">
        <v>127</v>
      </c>
      <c r="D19" s="132"/>
      <c r="E19" s="27"/>
    </row>
    <row r="20" ht="46.65" customHeight="1">
      <c r="A20" s="129">
        <f>A19+1</f>
        <v>13</v>
      </c>
      <c r="B20" t="s" s="130">
        <v>142</v>
      </c>
      <c r="C20" t="s" s="131">
        <v>132</v>
      </c>
      <c r="D20" s="132"/>
      <c r="E20" s="27"/>
    </row>
    <row r="21" ht="35.65" customHeight="1">
      <c r="A21" s="129">
        <f>A20+1</f>
        <v>14</v>
      </c>
      <c r="B21" t="s" s="130">
        <v>143</v>
      </c>
      <c r="C21" t="s" s="131">
        <v>130</v>
      </c>
      <c r="D21" s="132"/>
      <c r="E21" s="27"/>
    </row>
    <row r="22" ht="24.65" customHeight="1">
      <c r="A22" s="129">
        <f>A21+1</f>
        <v>15</v>
      </c>
      <c r="B22" t="s" s="130">
        <v>144</v>
      </c>
      <c r="C22" t="s" s="131">
        <v>138</v>
      </c>
      <c r="D22" s="132"/>
      <c r="E22" s="27"/>
    </row>
    <row r="23" ht="24.65" customHeight="1">
      <c r="A23" s="129">
        <f>A22+1</f>
        <v>16</v>
      </c>
      <c r="B23" t="s" s="130">
        <v>145</v>
      </c>
      <c r="C23" t="s" s="131">
        <v>138</v>
      </c>
      <c r="D23" s="132"/>
      <c r="E23" s="27"/>
    </row>
    <row r="24" ht="24.65" customHeight="1">
      <c r="A24" s="129">
        <f>A23+1</f>
        <v>17</v>
      </c>
      <c r="B24" t="s" s="130">
        <v>146</v>
      </c>
      <c r="C24" t="s" s="131">
        <v>147</v>
      </c>
      <c r="D24" s="132"/>
      <c r="E24" s="27"/>
    </row>
    <row r="25" ht="13.65" customHeight="1">
      <c r="A25" s="133"/>
      <c r="B25" s="134"/>
      <c r="C25" s="135"/>
      <c r="D25" s="27"/>
      <c r="E25" s="27"/>
    </row>
    <row r="26" ht="25.15" customHeight="1">
      <c r="A26" t="s" s="126">
        <v>55</v>
      </c>
      <c r="B26" s="127"/>
      <c r="C26" s="128"/>
      <c r="D26" s="27"/>
      <c r="E26" s="27"/>
    </row>
    <row r="27" ht="35.65" customHeight="1">
      <c r="A27" s="129">
        <f>A24+1</f>
        <v>18</v>
      </c>
      <c r="B27" t="s" s="130">
        <v>148</v>
      </c>
      <c r="C27" t="s" s="131">
        <v>130</v>
      </c>
      <c r="D27" s="132"/>
      <c r="E27" s="27"/>
    </row>
    <row r="28" ht="35.65" customHeight="1">
      <c r="A28" s="129">
        <f>A27+1</f>
        <v>19</v>
      </c>
      <c r="B28" t="s" s="130">
        <v>149</v>
      </c>
      <c r="C28" t="s" s="131">
        <v>130</v>
      </c>
      <c r="D28" s="132"/>
      <c r="E28" s="27"/>
    </row>
    <row r="29" ht="35.65" customHeight="1">
      <c r="A29" s="129">
        <f>A28+1</f>
        <v>20</v>
      </c>
      <c r="B29" t="s" s="130">
        <v>150</v>
      </c>
      <c r="C29" t="s" s="131">
        <v>138</v>
      </c>
      <c r="D29" s="132"/>
      <c r="E29" s="27"/>
    </row>
    <row r="30" ht="35.65" customHeight="1">
      <c r="A30" s="129">
        <f>A29+1</f>
        <v>21</v>
      </c>
      <c r="B30" t="s" s="130">
        <v>151</v>
      </c>
      <c r="C30" t="s" s="131">
        <v>130</v>
      </c>
      <c r="D30" s="132"/>
      <c r="E30" s="27"/>
    </row>
    <row r="31" ht="13.65" customHeight="1">
      <c r="A31" s="133"/>
      <c r="B31" s="134"/>
      <c r="C31" s="135"/>
      <c r="D31" s="27"/>
      <c r="E31" s="27"/>
    </row>
    <row r="32" ht="25.15" customHeight="1">
      <c r="A32" t="s" s="126">
        <v>64</v>
      </c>
      <c r="B32" s="127"/>
      <c r="C32" s="128"/>
      <c r="D32" s="27"/>
      <c r="E32" s="27"/>
    </row>
    <row r="33" ht="35.65" customHeight="1">
      <c r="A33" s="129">
        <f>A30+1</f>
        <v>22</v>
      </c>
      <c r="B33" t="s" s="130">
        <v>152</v>
      </c>
      <c r="C33" t="s" s="131">
        <v>130</v>
      </c>
      <c r="D33" s="132"/>
      <c r="E33" s="27"/>
    </row>
    <row r="34" ht="46.65" customHeight="1">
      <c r="A34" s="129">
        <f>A33+1</f>
        <v>23</v>
      </c>
      <c r="B34" t="s" s="130">
        <v>153</v>
      </c>
      <c r="C34" t="s" s="131">
        <v>132</v>
      </c>
      <c r="D34" s="132"/>
      <c r="E34" s="27"/>
    </row>
    <row r="35" ht="35.65" customHeight="1">
      <c r="A35" s="129">
        <f>A34+1</f>
        <v>24</v>
      </c>
      <c r="B35" t="s" s="130">
        <v>154</v>
      </c>
      <c r="C35" t="s" s="131">
        <v>147</v>
      </c>
      <c r="D35" s="132"/>
      <c r="E35" s="27"/>
    </row>
    <row r="36" ht="13.65" customHeight="1">
      <c r="A36" s="133"/>
      <c r="B36" s="134"/>
      <c r="C36" s="135"/>
      <c r="D36" s="27"/>
      <c r="E36" s="27"/>
    </row>
    <row r="37" ht="25.15" customHeight="1">
      <c r="A37" t="s" s="126">
        <v>71</v>
      </c>
      <c r="B37" s="127"/>
      <c r="C37" s="128"/>
      <c r="D37" s="27"/>
      <c r="E37" s="27"/>
    </row>
    <row r="38" ht="35.65" customHeight="1">
      <c r="A38" s="129">
        <f>A35+1</f>
        <v>25</v>
      </c>
      <c r="B38" t="s" s="130">
        <v>155</v>
      </c>
      <c r="C38" t="s" s="131">
        <v>132</v>
      </c>
      <c r="D38" s="132"/>
      <c r="E38" s="27"/>
    </row>
    <row r="39" ht="46.65" customHeight="1">
      <c r="A39" s="129">
        <f>A38+1</f>
        <v>26</v>
      </c>
      <c r="B39" t="s" s="130">
        <v>156</v>
      </c>
      <c r="C39" t="s" s="131">
        <v>138</v>
      </c>
      <c r="D39" s="132"/>
      <c r="E39" s="27"/>
    </row>
    <row r="40" ht="35.65" customHeight="1">
      <c r="A40" s="129">
        <f>A39+1</f>
        <v>27</v>
      </c>
      <c r="B40" t="s" s="130">
        <v>157</v>
      </c>
      <c r="C40" t="s" s="131">
        <v>138</v>
      </c>
      <c r="D40" s="132"/>
      <c r="E40" s="27"/>
    </row>
    <row r="41" ht="46.65" customHeight="1">
      <c r="A41" s="129">
        <f>A40+1</f>
        <v>28</v>
      </c>
      <c r="B41" t="s" s="130">
        <v>158</v>
      </c>
      <c r="C41" t="s" s="131">
        <v>132</v>
      </c>
      <c r="D41" s="132"/>
      <c r="E41" s="27"/>
    </row>
    <row r="42" ht="35.65" customHeight="1">
      <c r="A42" s="129">
        <f>A41+1</f>
        <v>29</v>
      </c>
      <c r="B42" t="s" s="130">
        <v>159</v>
      </c>
      <c r="C42" t="s" s="131">
        <v>132</v>
      </c>
      <c r="D42" s="132"/>
      <c r="E42" s="27"/>
    </row>
    <row r="43" ht="13.65" customHeight="1">
      <c r="A43" s="133"/>
      <c r="B43" s="134"/>
      <c r="C43" s="135"/>
      <c r="D43" s="27"/>
      <c r="E43" s="27"/>
    </row>
    <row r="44" ht="25.15" customHeight="1">
      <c r="A44" t="s" s="126">
        <v>82</v>
      </c>
      <c r="B44" s="127"/>
      <c r="C44" s="128"/>
      <c r="D44" s="27"/>
      <c r="E44" s="27"/>
    </row>
    <row r="45" ht="35.65" customHeight="1">
      <c r="A45" s="129">
        <f>A42+1</f>
        <v>30</v>
      </c>
      <c r="B45" t="s" s="130">
        <v>160</v>
      </c>
      <c r="C45" t="s" s="131">
        <v>130</v>
      </c>
      <c r="D45" s="132"/>
      <c r="E45" s="27"/>
    </row>
    <row r="46" ht="24.65" customHeight="1">
      <c r="A46" s="129">
        <f>A45+1</f>
        <v>31</v>
      </c>
      <c r="B46" t="s" s="130">
        <v>161</v>
      </c>
      <c r="C46" t="s" s="131">
        <v>132</v>
      </c>
      <c r="D46" s="132"/>
      <c r="E46" s="27"/>
    </row>
    <row r="47" ht="46.65" customHeight="1">
      <c r="A47" s="129">
        <f>A46+1</f>
        <v>32</v>
      </c>
      <c r="B47" t="s" s="130">
        <v>162</v>
      </c>
      <c r="C47" t="s" s="131">
        <v>132</v>
      </c>
      <c r="D47" s="132"/>
      <c r="E47" s="27"/>
    </row>
    <row r="48" ht="24.65" customHeight="1">
      <c r="A48" s="129">
        <f>A47+1</f>
        <v>33</v>
      </c>
      <c r="B48" t="s" s="130">
        <v>163</v>
      </c>
      <c r="C48" t="s" s="131">
        <v>132</v>
      </c>
      <c r="D48" s="132"/>
      <c r="E48" s="27"/>
    </row>
    <row r="49" ht="13.65" customHeight="1">
      <c r="A49" s="133"/>
      <c r="B49" s="134"/>
      <c r="C49" s="135"/>
      <c r="D49" s="27"/>
      <c r="E49" s="27"/>
    </row>
    <row r="50" ht="25.15" customHeight="1">
      <c r="A50" t="s" s="126">
        <v>91</v>
      </c>
      <c r="B50" s="127"/>
      <c r="C50" s="128"/>
      <c r="D50" s="27"/>
      <c r="E50" s="27"/>
    </row>
    <row r="51" ht="35.65" customHeight="1">
      <c r="A51" s="129">
        <f>A48+1</f>
        <v>34</v>
      </c>
      <c r="B51" t="s" s="130">
        <v>164</v>
      </c>
      <c r="C51" t="s" s="131">
        <v>127</v>
      </c>
      <c r="D51" s="132"/>
      <c r="E51" s="27"/>
    </row>
    <row r="52" ht="35.65" customHeight="1">
      <c r="A52" s="129">
        <f>A51+1</f>
        <v>35</v>
      </c>
      <c r="B52" t="s" s="130">
        <v>165</v>
      </c>
      <c r="C52" t="s" s="131">
        <v>138</v>
      </c>
      <c r="D52" s="132"/>
      <c r="E52" s="27"/>
    </row>
    <row r="53" ht="24.65" customHeight="1">
      <c r="A53" s="129">
        <f>A52+1</f>
        <v>36</v>
      </c>
      <c r="B53" t="s" s="130">
        <v>166</v>
      </c>
      <c r="C53" t="s" s="131">
        <v>130</v>
      </c>
      <c r="D53" s="132"/>
      <c r="E53" s="27"/>
    </row>
    <row r="54" ht="35.65" customHeight="1">
      <c r="A54" s="129">
        <f>A53+1</f>
        <v>37</v>
      </c>
      <c r="B54" t="s" s="130">
        <v>167</v>
      </c>
      <c r="C54" t="s" s="131">
        <v>132</v>
      </c>
      <c r="D54" s="132"/>
      <c r="E54" s="27"/>
    </row>
    <row r="55" ht="24.65" customHeight="1">
      <c r="A55" s="129">
        <f>A54+1</f>
        <v>38</v>
      </c>
      <c r="B55" t="s" s="130">
        <v>168</v>
      </c>
      <c r="C55" t="s" s="131">
        <v>132</v>
      </c>
      <c r="D55" s="132"/>
      <c r="E55" s="27"/>
    </row>
    <row r="56" ht="13.65" customHeight="1">
      <c r="A56" s="133"/>
      <c r="B56" s="134"/>
      <c r="C56" s="135"/>
      <c r="D56" s="27"/>
      <c r="E56" s="27"/>
    </row>
    <row r="57" ht="25.15" customHeight="1">
      <c r="A57" t="s" s="126">
        <v>102</v>
      </c>
      <c r="B57" s="127"/>
      <c r="C57" s="128"/>
      <c r="D57" s="27"/>
      <c r="E57" s="27"/>
    </row>
    <row r="58" ht="35.65" customHeight="1">
      <c r="A58" s="129">
        <f>A55+1</f>
        <v>39</v>
      </c>
      <c r="B58" t="s" s="130">
        <v>169</v>
      </c>
      <c r="C58" t="s" s="131">
        <v>130</v>
      </c>
      <c r="D58" s="132"/>
      <c r="E58" s="27"/>
    </row>
    <row r="59" ht="35.65" customHeight="1">
      <c r="A59" s="129">
        <f>A58+1</f>
        <v>40</v>
      </c>
      <c r="B59" t="s" s="130">
        <v>170</v>
      </c>
      <c r="C59" t="s" s="131">
        <v>132</v>
      </c>
      <c r="D59" s="132"/>
      <c r="E59" s="27"/>
    </row>
    <row r="60" ht="35.65" customHeight="1">
      <c r="A60" s="129">
        <f>A59+1</f>
        <v>41</v>
      </c>
      <c r="B60" t="s" s="130">
        <v>171</v>
      </c>
      <c r="C60" t="s" s="131">
        <v>132</v>
      </c>
      <c r="D60" s="132"/>
      <c r="E60" s="27"/>
    </row>
    <row r="61" ht="35.65" customHeight="1">
      <c r="A61" s="129">
        <f>A60+1</f>
        <v>42</v>
      </c>
      <c r="B61" t="s" s="130">
        <v>172</v>
      </c>
      <c r="C61" t="s" s="131">
        <v>138</v>
      </c>
      <c r="D61" s="132"/>
      <c r="E61" s="27"/>
    </row>
    <row r="62" ht="13.65" customHeight="1">
      <c r="A62" s="133"/>
      <c r="B62" s="134"/>
      <c r="C62" s="135"/>
      <c r="D62" s="27"/>
      <c r="E62" s="27"/>
    </row>
    <row r="63" ht="25.15" customHeight="1">
      <c r="A63" t="s" s="126">
        <v>111</v>
      </c>
      <c r="B63" s="127"/>
      <c r="C63" s="128"/>
      <c r="D63" s="27"/>
      <c r="E63" s="27"/>
    </row>
    <row r="64" ht="46.65" customHeight="1">
      <c r="A64" s="129">
        <f>A61+1</f>
        <v>43</v>
      </c>
      <c r="B64" t="s" s="130">
        <v>173</v>
      </c>
      <c r="C64" t="s" s="131">
        <v>130</v>
      </c>
      <c r="D64" s="132"/>
      <c r="E64" s="27"/>
    </row>
    <row r="65" ht="24.65" customHeight="1">
      <c r="A65" s="129">
        <f>A64+1</f>
        <v>44</v>
      </c>
      <c r="B65" t="s" s="130">
        <v>174</v>
      </c>
      <c r="C65" t="s" s="131">
        <v>132</v>
      </c>
      <c r="D65" s="132"/>
      <c r="E65" s="27"/>
    </row>
    <row r="66" ht="46.65" customHeight="1">
      <c r="A66" s="129">
        <f>A65+1</f>
        <v>45</v>
      </c>
      <c r="B66" t="s" s="130">
        <v>175</v>
      </c>
      <c r="C66" t="s" s="131">
        <v>132</v>
      </c>
      <c r="D66" s="132"/>
      <c r="E66" s="27"/>
    </row>
  </sheetData>
  <mergeCells count="1">
    <mergeCell ref="A1:C1"/>
  </mergeCells>
  <conditionalFormatting sqref="C4:C8 C11:C13 C16:C24 C27:C30 C33:C35 C38:C42 C45:C48 C51:C55 C58:C61 C64:C66">
    <cfRule type="cellIs" dxfId="2" priority="1" operator="equal" stopIfTrue="1">
      <formula>"Enter score"</formula>
    </cfRule>
  </conditionalFormatting>
  <pageMargins left="0.75" right="0.75" top="1" bottom="1" header="0.5" footer="0.5"/>
  <pageSetup firstPageNumber="1" fitToHeight="1" fitToWidth="1" scale="100" useFirstPageNumber="0" orientation="landscape" pageOrder="downThenOver"/>
  <headerFooter>
    <oddFooter>&amp;C&amp;"Helvetica,Regular"&amp;12&amp;K000000&amp;P</oddFooter>
  </headerFooter>
</worksheet>
</file>

<file path=xl/worksheets/sheet3.xml><?xml version="1.0" encoding="utf-8"?>
<worksheet xmlns:r="http://schemas.openxmlformats.org/officeDocument/2006/relationships" xmlns="http://schemas.openxmlformats.org/spreadsheetml/2006/main">
  <dimension ref="A1:F11"/>
  <sheetViews>
    <sheetView workbookViewId="0" showGridLines="0" defaultGridColor="1"/>
  </sheetViews>
  <sheetFormatPr defaultColWidth="8.83333" defaultRowHeight="12.75" customHeight="1" outlineLevelRow="0" outlineLevelCol="0"/>
  <cols>
    <col min="1" max="1" width="17.5" style="136" customWidth="1"/>
    <col min="2" max="2" width="16.5" style="136" customWidth="1"/>
    <col min="3" max="3" width="8.85156" style="136" customWidth="1"/>
    <col min="4" max="4" width="5.5" style="136" customWidth="1"/>
    <col min="5" max="5" width="4.67188" style="136" customWidth="1"/>
    <col min="6" max="6" width="5.67188" style="136" customWidth="1"/>
    <col min="7" max="256" width="8.85156" style="136" customWidth="1"/>
  </cols>
  <sheetData>
    <row r="1" ht="13.65" customHeight="1">
      <c r="A1" t="s" s="137">
        <v>176</v>
      </c>
      <c r="B1" t="s" s="137">
        <v>177</v>
      </c>
      <c r="C1" t="s" s="137">
        <v>178</v>
      </c>
      <c r="D1" s="138"/>
      <c r="E1" s="138"/>
      <c r="F1" s="138"/>
    </row>
    <row r="2" ht="13.65" customHeight="1">
      <c r="A2" s="139">
        <v>0</v>
      </c>
      <c r="B2" t="s" s="140">
        <f>""</f>
      </c>
      <c r="C2" s="26"/>
      <c r="D2" s="26"/>
      <c r="E2" s="26"/>
      <c r="F2" s="26"/>
    </row>
    <row r="3" ht="13.65" customHeight="1">
      <c r="A3" s="139">
        <v>1</v>
      </c>
      <c r="B3" t="s" s="140">
        <v>179</v>
      </c>
      <c r="C3" t="s" s="141">
        <v>180</v>
      </c>
      <c r="D3" s="49">
        <f>A4</f>
        <v>29</v>
      </c>
      <c r="E3" s="26"/>
      <c r="F3" s="26"/>
    </row>
    <row r="4" ht="13.65" customHeight="1">
      <c r="A4" s="139">
        <v>29</v>
      </c>
      <c r="B4" t="s" s="141">
        <v>6</v>
      </c>
      <c r="C4" t="s" s="141">
        <v>181</v>
      </c>
      <c r="D4" s="49">
        <f>A4</f>
        <v>29</v>
      </c>
      <c r="E4" t="s" s="142">
        <v>182</v>
      </c>
      <c r="F4" s="49">
        <f>A5</f>
        <v>49</v>
      </c>
    </row>
    <row r="5" ht="13.65" customHeight="1">
      <c r="A5" s="139">
        <v>49</v>
      </c>
      <c r="B5" t="s" s="141">
        <v>7</v>
      </c>
      <c r="C5" t="s" s="141">
        <v>181</v>
      </c>
      <c r="D5" s="49">
        <f>A5</f>
        <v>49</v>
      </c>
      <c r="E5" t="s" s="142">
        <v>182</v>
      </c>
      <c r="F5" s="49">
        <f>A6</f>
        <v>69</v>
      </c>
    </row>
    <row r="6" ht="13.65" customHeight="1">
      <c r="A6" s="139">
        <v>69</v>
      </c>
      <c r="B6" t="s" s="141">
        <v>11</v>
      </c>
      <c r="C6" t="s" s="141">
        <v>181</v>
      </c>
      <c r="D6" s="49">
        <f>A6</f>
        <v>69</v>
      </c>
      <c r="E6" t="s" s="142">
        <v>182</v>
      </c>
      <c r="F6" s="49">
        <f>A7</f>
        <v>89</v>
      </c>
    </row>
    <row r="7" ht="13.65" customHeight="1">
      <c r="A7" s="139">
        <v>89</v>
      </c>
      <c r="B7" t="s" s="141">
        <v>12</v>
      </c>
      <c r="C7" t="s" s="141">
        <v>183</v>
      </c>
      <c r="D7" s="49">
        <f>A7</f>
        <v>89</v>
      </c>
      <c r="E7" s="26"/>
      <c r="F7" s="26"/>
    </row>
    <row r="8" ht="13.65" customHeight="1">
      <c r="A8" s="14"/>
      <c r="B8" s="14"/>
      <c r="C8" s="26"/>
      <c r="D8" s="26"/>
      <c r="E8" s="26"/>
      <c r="F8" s="26"/>
    </row>
    <row r="9" ht="13.65" customHeight="1">
      <c r="A9" s="14"/>
      <c r="B9" s="14"/>
      <c r="C9" s="26"/>
      <c r="D9" s="26"/>
      <c r="E9" s="26"/>
      <c r="F9" s="26"/>
    </row>
    <row r="10" ht="13.65" customHeight="1">
      <c r="A10" s="14"/>
      <c r="B10" s="14"/>
      <c r="C10" s="26"/>
      <c r="D10" s="26"/>
      <c r="E10" s="26"/>
      <c r="F10" s="26"/>
    </row>
    <row r="11" ht="13.65" customHeight="1">
      <c r="A11" s="14"/>
      <c r="B11" s="14"/>
      <c r="C11" s="26"/>
      <c r="D11" s="26"/>
      <c r="E11" s="26"/>
      <c r="F11" s="26"/>
    </row>
  </sheetData>
  <mergeCells count="1">
    <mergeCell ref="C1:F1"/>
  </mergeCells>
  <pageMargins left="0.75" right="0.75" top="1" bottom="1" header="0.5" footer="0.5"/>
  <pageSetup firstPageNumber="1" fitToHeight="1" fitToWidth="1" scale="100" useFirstPageNumber="0" orientation="landscape"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